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9015" activeTab="1"/>
  </bookViews>
  <sheets>
    <sheet name="DA thu hoi" sheetId="1" r:id="rId1"/>
    <sheet name="DA dat lua" sheetId="2" r:id="rId2"/>
    <sheet name="Sheet3" sheetId="3" r:id="rId3"/>
  </sheets>
  <definedNames/>
  <calcPr fullCalcOnLoad="1" iterate="1" iterateCount="100" iterateDelta="0.001"/>
</workbook>
</file>

<file path=xl/sharedStrings.xml><?xml version="1.0" encoding="utf-8"?>
<sst xmlns="http://schemas.openxmlformats.org/spreadsheetml/2006/main" count="549" uniqueCount="204">
  <si>
    <t>Phụ lục 01</t>
  </si>
  <si>
    <t>CÁC DỰ ÁN THU HỒI ĐẤT TỈNH HÀ NAM</t>
  </si>
  <si>
    <t>STT</t>
  </si>
  <si>
    <t>TÊN CÔNG TRÌNH, DỰ ÁN</t>
  </si>
  <si>
    <t>Địa điểm (xã)</t>
  </si>
  <si>
    <t>Diện tích (ha)</t>
  </si>
  <si>
    <t>Trong đó: Đất trồng lúa (ha)</t>
  </si>
  <si>
    <t>Có trong KH 5 năm</t>
  </si>
  <si>
    <t>Chưa có trong KH 5 năm</t>
  </si>
  <si>
    <t>Ghi chú</t>
  </si>
  <si>
    <t>HUYỆN DUY TIÊN</t>
  </si>
  <si>
    <t>Phụ lục 02</t>
  </si>
  <si>
    <t>CÁC DỰ ÁN CHUYỂN MỤC ĐÍCH SỬ DỤNG DƯỚI 10 HA ĐẤT TRỒNG LÚA TỈNH HÀ NAM</t>
  </si>
  <si>
    <t>Đất giao thông</t>
  </si>
  <si>
    <t>Yên Bắc</t>
  </si>
  <si>
    <t>Đất cơ sở sản xuất kinh doanh</t>
  </si>
  <si>
    <t>HUYỆN KIM BẢNG</t>
  </si>
  <si>
    <t>THÀNH PHỐ PHỦ LÝ</t>
  </si>
  <si>
    <t>HUYỆN THANH LIÊM</t>
  </si>
  <si>
    <t>HUYỆN BÌNH LỤC</t>
  </si>
  <si>
    <t>HUYỆN LÝ NHÂN</t>
  </si>
  <si>
    <t>Mở rộng Đình thôn Điền</t>
  </si>
  <si>
    <t>Mở rộng Miếu Trung Đặng Xá</t>
  </si>
  <si>
    <t>Văn Xá</t>
  </si>
  <si>
    <t xml:space="preserve"> -</t>
  </si>
  <si>
    <t>Dự án mở rộng nghĩa trang nhân dân</t>
  </si>
  <si>
    <t>Ba Sao</t>
  </si>
  <si>
    <t xml:space="preserve">Mở rộng nghĩa trang, nghĩa địa </t>
  </si>
  <si>
    <t>Nhật Tân</t>
  </si>
  <si>
    <t>Xây dựng cửa hàng kinh doanh dịch vụ</t>
  </si>
  <si>
    <t>Đại Cương</t>
  </si>
  <si>
    <t>Đất tôn giáo tín ngưỡng</t>
  </si>
  <si>
    <t>Đất ở nông thôn</t>
  </si>
  <si>
    <t>Dự án đấu giá quyền sử dụng đất</t>
  </si>
  <si>
    <t>Khu TĐC kết hợp đấu giá</t>
  </si>
  <si>
    <t>Khả Phong</t>
  </si>
  <si>
    <t>Thi Sơn</t>
  </si>
  <si>
    <t>Nguyễn Uý</t>
  </si>
  <si>
    <t>Đất ở đô thị</t>
  </si>
  <si>
    <t>Quế</t>
  </si>
  <si>
    <t>Đấu giá QSDĐ do UBND thị trấn Quế làm chủ đầu tư</t>
  </si>
  <si>
    <t>Đất nghĩa trang nghĩa địa</t>
  </si>
  <si>
    <t>Đất cơ sở văn hóa</t>
  </si>
  <si>
    <t>Đất cơ sở Y tế</t>
  </si>
  <si>
    <t xml:space="preserve">Xây dựng nhà văn hóa </t>
  </si>
  <si>
    <t>Trạm y tế</t>
  </si>
  <si>
    <t>An Mỹ</t>
  </si>
  <si>
    <t>Đất cơ sở giáo dục đào tạo</t>
  </si>
  <si>
    <t>Đất giáo dục</t>
  </si>
  <si>
    <t>An Lão</t>
  </si>
  <si>
    <t>Đất cơ sở Thể dục thể thao</t>
  </si>
  <si>
    <t>Sân vận động xã</t>
  </si>
  <si>
    <t>Hưng Công</t>
  </si>
  <si>
    <t>Đồn Xá</t>
  </si>
  <si>
    <t>La Sơn</t>
  </si>
  <si>
    <t>Trung Lương</t>
  </si>
  <si>
    <t>Đồng Du</t>
  </si>
  <si>
    <t>Đất bãi thải, xử lý chất thải</t>
  </si>
  <si>
    <t>Bãi rác</t>
  </si>
  <si>
    <t>Nghĩa trang</t>
  </si>
  <si>
    <t>Tiên Tân</t>
  </si>
  <si>
    <t>Tiên Hải</t>
  </si>
  <si>
    <t>Đất cơ sở hạ tầng khác</t>
  </si>
  <si>
    <t>Xây dựng đường trục xã Tiên Tân đoạn nối từ đường ĐH08 đến đường Lê Công Thanh GĐ3</t>
  </si>
  <si>
    <t>Đất Khu, Cụm công nghiệp</t>
  </si>
  <si>
    <t>Châu Sơn</t>
  </si>
  <si>
    <t>Mở rộng Cụm công nghiệp Tây Nam</t>
  </si>
  <si>
    <t>Liêm Chính</t>
  </si>
  <si>
    <t>Xây dựng đường D4 thuộc khu đô thị mới Nam Trần Hưng Đạo</t>
  </si>
  <si>
    <t>Bổ sung xây dựng Trục T1,T2 thuộc HTKT Khu đô thị Đại học Nam Cao</t>
  </si>
  <si>
    <t>Lam Hạ</t>
  </si>
  <si>
    <t>Xây dựng khu TĐC phục vụ dự án vay vốn WB và dự án cầu Phù Vân</t>
  </si>
  <si>
    <t>Quang Trung</t>
  </si>
  <si>
    <t>Đất thủy lợi</t>
  </si>
  <si>
    <t>Dự án xử lý khẩn cấp sạt lở bờ tả sông Đáy xã Phù Vân, thành phố Phủ Lý, tỉnh Hà Nam (giai đoạn 2)</t>
  </si>
  <si>
    <t>Phù Vân</t>
  </si>
  <si>
    <t xml:space="preserve">Cải tạo, nâng cấp kiên cố hoá hệ thống tưới, tiêu tỉnh Hà Nam </t>
  </si>
  <si>
    <t>Kim Bình</t>
  </si>
  <si>
    <t>Liêm Chung</t>
  </si>
  <si>
    <t>Thanh Tuyền</t>
  </si>
  <si>
    <t xml:space="preserve">Dự án đấu giá đất xen kẹp tạo vốn xây dựng cơ sở hạ tầng </t>
  </si>
  <si>
    <t>Đấu giá đất ở</t>
  </si>
  <si>
    <t>Thanh Hải</t>
  </si>
  <si>
    <t>Thanh Nghị</t>
  </si>
  <si>
    <t>Liêm Cần</t>
  </si>
  <si>
    <t>Kiện Khê</t>
  </si>
  <si>
    <t>Nhà văn hoá, sân thể thao Tiểu khu Châu Giang</t>
  </si>
  <si>
    <t>Đất khu SX, chế biến nông nghiệp</t>
  </si>
  <si>
    <t>CCN Kiện Khê I</t>
  </si>
  <si>
    <t>Khu đấu giá (vị trí 1)</t>
  </si>
  <si>
    <t>Khu đấu giá (vị trí 2)</t>
  </si>
  <si>
    <t>Khu đất hỗ trợ phục vụ dự án ĐTXD đường trục xã Tiên Tân (04 vị trí)</t>
  </si>
  <si>
    <t>Dự án đầu tư xây dựng khu đấu  giá đất, địa bàn xã Liêm Chung (giai đoạn 2)</t>
  </si>
  <si>
    <t xml:space="preserve">Dự án xây dựng Hồ điều hòa Lam Hạ 2 </t>
  </si>
  <si>
    <t>Khu công nghiệp Châu Sơn (Giai đoạn 3)</t>
  </si>
  <si>
    <t xml:space="preserve">Xây dựng xưởng thu mua nông sản và kho chứa hàng nông sản đã chế biến </t>
  </si>
  <si>
    <t>Chân Lý</t>
  </si>
  <si>
    <t>Nhân Bình</t>
  </si>
  <si>
    <t>Văn Lý</t>
  </si>
  <si>
    <t>Mở rộng Trường Tiểu học Nhân Bình</t>
  </si>
  <si>
    <t>Vĩnh Trụ</t>
  </si>
  <si>
    <t>Chùa Làng Nha Nhân Bình</t>
  </si>
  <si>
    <t>Chùa Mai Xá Đồng Lý</t>
  </si>
  <si>
    <t>Nhà Thờ xóm 3 Thanh Nga</t>
  </si>
  <si>
    <t>Chùa Trạm Khê Chân Lý</t>
  </si>
  <si>
    <t>Chùa Trúc Lâm Nhân Đạo</t>
  </si>
  <si>
    <t>Mở rộng Chùa Do Đạo Nhân Thịnh</t>
  </si>
  <si>
    <t>Đồng Lý</t>
  </si>
  <si>
    <t>Nhân Đạo</t>
  </si>
  <si>
    <t>Nhân Thịnh</t>
  </si>
  <si>
    <t>Phú Phúc</t>
  </si>
  <si>
    <t>Xuân Khê</t>
  </si>
  <si>
    <t>Nhân Mỹ</t>
  </si>
  <si>
    <t>Bắc Lý</t>
  </si>
  <si>
    <t>Tiến Thắng</t>
  </si>
  <si>
    <t>Công Lý</t>
  </si>
  <si>
    <t>Khu tái định cư Dự án đầu tư xây dựng Cầu Thái Hà vượt sông Hồng nối hai tỉnh Thái Bình - Hà Nam</t>
  </si>
  <si>
    <t>Dự án xây dựng xưởng sản xuất Bông sợi vải</t>
  </si>
  <si>
    <t>Hòa Hậu</t>
  </si>
  <si>
    <t>Nguyên Lý</t>
  </si>
  <si>
    <t>Đất đấu giá Thương mại Dịch vụ</t>
  </si>
  <si>
    <t>Tiêu Động</t>
  </si>
  <si>
    <t>Nhà thờ giáo họ Đại Phu</t>
  </si>
  <si>
    <t>An Đổ</t>
  </si>
  <si>
    <t>Xây dựng trường Tiểu học và trường Mầm non phường Quang Trung</t>
  </si>
  <si>
    <t>Cầu Liêm Chính</t>
  </si>
  <si>
    <t>Đường D4-N7 (giai đoạn 2)</t>
  </si>
  <si>
    <t>Tuyến đường phía Bắc cơ sở khám, chữa bệnh - BV Bạch Mai nối ra đường D4-N7</t>
  </si>
  <si>
    <t>Xây dựng HTKT khu TĐC phục vụ GPMB vị trí đã có quy hoạch khu vực giữa đường vành đai thành phố Phủ Lý và đường Cao tốc Cầu Giẽ Ninh Bình</t>
  </si>
  <si>
    <t>Liêm Tiết</t>
  </si>
  <si>
    <t>Xây dựng, nâng cấp cải tạo các tuyến đường giao thông liên xã Tân Sơn, Lê Hồ, TT.Quế tại địa phận TT.Quế</t>
  </si>
  <si>
    <t>L.K. Thiện</t>
  </si>
  <si>
    <t>Trung tâm dịch vụ văn hóa (Rạp Biên Hòa cũ)</t>
  </si>
  <si>
    <t>Khu đấu giá (Lô N32 - QHCT Khu đô thị Nam Châu Giang)</t>
  </si>
  <si>
    <t>Khu đấu giá (Lô N64 - QHCT Khu đô thị Nam Châu Giang)</t>
  </si>
  <si>
    <t xml:space="preserve">Đất trụ sở </t>
  </si>
  <si>
    <t>Đất công cộng (Một phần lô C14 - QHCT Khu đô thị Nam Châu Giang)</t>
  </si>
  <si>
    <t>Vị trí di chuyển mộ để GPMB Dự án tuyến đường nối cao tốc Hà Nội - Hải Phòng với đường cao tốc Cầu Giẽ - Ninh Bình</t>
  </si>
  <si>
    <t>Hoà Hậu</t>
  </si>
  <si>
    <t>Xây dựng QL38B tránh Đền Trần</t>
  </si>
  <si>
    <t>Tổng</t>
  </si>
  <si>
    <t>Chuyển mục đích SD đất nhỏ lẻ trong khu dân cư</t>
  </si>
  <si>
    <t>Đấu giá QSDĐ do thị trấn Quế làm chủ đầu tư</t>
  </si>
  <si>
    <t>Xây dựng tuyến đường nội bộ trong CCN Thi Sơn</t>
  </si>
  <si>
    <t>Xây dựng kè, đường xung quanh Đài liệt sỹ huyện</t>
  </si>
  <si>
    <t>Minh Khai</t>
  </si>
  <si>
    <t>Tổ hợp thương mại - dịch vụ - vui chơi giải trí (bao gồm chức năng thương mại, nhà hàng, khách sạn và các dịch vụ vui chơi giải trí (trường chuyên Biên Hoà và Phòng VHTT thành phố Phủ Lý)</t>
  </si>
  <si>
    <t>Tràng An</t>
  </si>
  <si>
    <t>Xây dựng nhà văn hóa Trung tâm xã</t>
  </si>
  <si>
    <t>Mở rộng CH Xăng dầu Thành Hưng</t>
  </si>
  <si>
    <t>Tuyến đường phía Bắc Bênh viện Việt Đức</t>
  </si>
  <si>
    <t>Liêm Tuyền</t>
  </si>
  <si>
    <t xml:space="preserve">Xây dựng hạ tầng kỹ thuật khu đô thị mới River Silk City (phân kỳ 2) </t>
  </si>
  <si>
    <t xml:space="preserve">Khu nhà ở CBCNV nhà máy nước sạch  </t>
  </si>
  <si>
    <t>Đất công trình sự nghiệp</t>
  </si>
  <si>
    <t xml:space="preserve">Trụ sở HTX dịch vụ nông nghiệp </t>
  </si>
  <si>
    <t>Thanh Lưu</t>
  </si>
  <si>
    <t>Mỹ Thọ</t>
  </si>
  <si>
    <t>Xây dựng Hạt giao thông (phục vụ GPMB dự án  QL38 tránh Hoà Mạc)</t>
  </si>
  <si>
    <t>Nghĩa trang nhân dân tập trung (phục vụ GPMB dự án KCN Đồng Văn III)</t>
  </si>
  <si>
    <t>Tiên Nội, Hoàng Đông</t>
  </si>
  <si>
    <t>Yên Nam</t>
  </si>
  <si>
    <t>Trạm điện 110KV</t>
  </si>
  <si>
    <t>Châu Giang</t>
  </si>
  <si>
    <t>Trác Văn</t>
  </si>
  <si>
    <t>Duy Minh</t>
  </si>
  <si>
    <t>Tiên Ngoại</t>
  </si>
  <si>
    <t>Mộc Bắc</t>
  </si>
  <si>
    <t>Đọi Sơn</t>
  </si>
  <si>
    <t>Khu dân cư đô thị (TCT 86)</t>
  </si>
  <si>
    <t>CH xăng dầu (Cty Phúc Lâm Châu)</t>
  </si>
  <si>
    <t>Công trình phụ trợ siêu thị Lan Chi</t>
  </si>
  <si>
    <t>Đinh Xá</t>
  </si>
  <si>
    <t>Đất tiếp giáp khu hỗ trợ GPMB HTBV Bạch Mai</t>
  </si>
  <si>
    <t>Khu TĐC GPMB QL1A tránh Phủ Lý</t>
  </si>
  <si>
    <t>Đất TĐC phục vụ GPMB DA QL38 tránh Hoà Mạc</t>
  </si>
  <si>
    <t>NVH xóm 10 Vĩnh Trụ</t>
  </si>
  <si>
    <t xml:space="preserve">CMĐ sang đất ở nông thôn </t>
  </si>
  <si>
    <t>Đức Lý</t>
  </si>
  <si>
    <t>Mở rộng CH Xăng dầu Kim Cường</t>
  </si>
  <si>
    <t>Thanh Hương</t>
  </si>
  <si>
    <t>Khu DC giữa ĐT498 và ĐT498B</t>
  </si>
  <si>
    <t>Ngọc Sơn</t>
  </si>
  <si>
    <t>Công trình xử lý sạt lở bờ sông tương ứng K96+33 đến K96+284 đê Tả Đáy</t>
  </si>
  <si>
    <t>Trạm xử lý nước thải</t>
  </si>
  <si>
    <t>Dự kiến kinh phí GPMB (Triệu đ)</t>
  </si>
  <si>
    <t>Xây dựng xưởng sửa chữa, kinh doanh máy, thiết bị phục vụ sản xuất nông nghiệp</t>
  </si>
  <si>
    <t>Khu TĐC Dự án xây dựng Cầu Thái Hà vượt sông Hồng nối hai tỉnh Thái Bình - Hà Nam</t>
  </si>
  <si>
    <t>Xây dựng khu đấu  giá đất, (giai đoạn 2)</t>
  </si>
  <si>
    <t xml:space="preserve">Xây dựng trường Tiểu học và trường Mầm non </t>
  </si>
  <si>
    <t>Tượng Lĩnh</t>
  </si>
  <si>
    <t>Xây dựng cửa hàng XD Cty Đại Phát 38</t>
  </si>
  <si>
    <t xml:space="preserve">Đấu giá đất ở </t>
  </si>
  <si>
    <t xml:space="preserve">Đấu giá xen kẹp </t>
  </si>
  <si>
    <t>Đất TĐC phục vụ GPMB dự án QL38 tránh Hoà Mạc</t>
  </si>
  <si>
    <t xml:space="preserve">Công Lý </t>
  </si>
  <si>
    <t xml:space="preserve">Di chuyển đường điện 110KV do GPMB dự án nâng cấp mở rộng Quốc lộ 38B </t>
  </si>
  <si>
    <t xml:space="preserve">Đức Lý </t>
  </si>
  <si>
    <t>Đấu giá đất ở (Cty Lương thực Hà Nam cũ)</t>
  </si>
  <si>
    <t xml:space="preserve">Đấu giá đất ở xóm 9, 14, 16 </t>
  </si>
  <si>
    <t>Nhà máy may thời trang xuất khẩu</t>
  </si>
  <si>
    <t>Nhân Chính</t>
  </si>
  <si>
    <t>(Kèm theo Nghị quyết số        /NQ-HĐND ngày  02/7/2015 của Hội đồng nhân dân tỉnh Hà Nam)</t>
  </si>
  <si>
    <r>
      <t xml:space="preserve">           </t>
    </r>
    <r>
      <rPr>
        <b/>
        <i/>
        <u val="single"/>
        <sz val="12"/>
        <rFont val="Times New Roman"/>
        <family val="1"/>
      </rPr>
      <t>Ghi chú</t>
    </r>
    <r>
      <rPr>
        <b/>
        <i/>
        <sz val="12"/>
        <rFont val="Times New Roman"/>
        <family val="1"/>
      </rPr>
      <t>: Dấu (-) là các Dự án sử dụng đất công ích.</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</si>
</sst>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1">
    <font>
      <sz val="10"/>
      <name val="Arial"/>
      <family val="0"/>
    </font>
    <font>
      <b/>
      <i/>
      <sz val="12"/>
      <name val="Times New Roman"/>
      <family val="1"/>
    </font>
    <font>
      <sz val="12"/>
      <name val="Times New Roman"/>
      <family val="1"/>
    </font>
    <font>
      <sz val="10"/>
      <name val="Times New Roman"/>
      <family val="1"/>
    </font>
    <font>
      <b/>
      <sz val="12"/>
      <name val="Times New Roman"/>
      <family val="1"/>
    </font>
    <font>
      <i/>
      <sz val="12"/>
      <name val="Times New Roman"/>
      <family val="1"/>
    </font>
    <font>
      <b/>
      <sz val="10"/>
      <name val="Times New Roman"/>
      <family val="1"/>
    </font>
    <font>
      <b/>
      <sz val="5"/>
      <name val="Times New Roman"/>
      <family val="1"/>
    </font>
    <font>
      <b/>
      <sz val="11"/>
      <name val="Times New Roman"/>
      <family val="1"/>
    </font>
    <font>
      <sz val="8"/>
      <name val="Arial"/>
      <family val="0"/>
    </font>
    <font>
      <sz val="12"/>
      <color indexed="10"/>
      <name val="Times New Roman"/>
      <family val="1"/>
    </font>
    <font>
      <sz val="11"/>
      <name val="Times New Roman"/>
      <family val="1"/>
    </font>
    <font>
      <sz val="12"/>
      <color indexed="8"/>
      <name val="Times New Roman"/>
      <family val="1"/>
    </font>
    <font>
      <sz val="14"/>
      <name val="Times New Roman"/>
      <family val="1"/>
    </font>
    <font>
      <b/>
      <sz val="14"/>
      <name val="Times New Roman"/>
      <family val="1"/>
    </font>
    <font>
      <u val="single"/>
      <sz val="10"/>
      <color indexed="12"/>
      <name val="Arial"/>
      <family val="0"/>
    </font>
    <font>
      <u val="single"/>
      <sz val="10"/>
      <color indexed="36"/>
      <name val="Arial"/>
      <family val="0"/>
    </font>
    <font>
      <sz val="14"/>
      <color indexed="10"/>
      <name val="Times New Roman"/>
      <family val="1"/>
    </font>
    <font>
      <b/>
      <sz val="12"/>
      <color indexed="10"/>
      <name val="Times New Roman"/>
      <family val="1"/>
    </font>
    <font>
      <sz val="10"/>
      <color indexed="9"/>
      <name val="Arial"/>
      <family val="0"/>
    </font>
    <font>
      <b/>
      <i/>
      <u val="single"/>
      <sz val="12"/>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6">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5" fillId="0" borderId="0" xfId="21" applyFont="1" applyFill="1" applyBorder="1" applyAlignment="1">
      <alignment vertical="center"/>
      <protection/>
    </xf>
    <xf numFmtId="0" fontId="4" fillId="0" borderId="0" xfId="21" applyFont="1" applyFill="1" applyBorder="1" applyAlignment="1">
      <alignment horizontal="centerContinuous" vertical="center" wrapText="1"/>
      <protection/>
    </xf>
    <xf numFmtId="0" fontId="6" fillId="0" borderId="0" xfId="21" applyFont="1" applyFill="1" applyBorder="1" applyAlignment="1">
      <alignment horizontal="centerContinuous" vertical="center" wrapText="1"/>
      <protection/>
    </xf>
    <xf numFmtId="0" fontId="4" fillId="0" borderId="1" xfId="2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21" applyFont="1" applyFill="1" applyBorder="1" applyAlignment="1">
      <alignment horizontal="center" vertical="center" wrapText="1"/>
      <protection/>
    </xf>
    <xf numFmtId="0" fontId="8" fillId="0" borderId="1" xfId="0" applyFont="1" applyFill="1" applyBorder="1" applyAlignment="1">
      <alignment horizontal="center" vertical="center" wrapText="1"/>
    </xf>
    <xf numFmtId="0" fontId="8" fillId="0" borderId="1" xfId="21" applyFont="1" applyFill="1" applyBorder="1" applyAlignment="1">
      <alignment horizontal="center" vertical="center" wrapText="1"/>
      <protection/>
    </xf>
    <xf numFmtId="0" fontId="6" fillId="0" borderId="1" xfId="21" applyFont="1" applyFill="1" applyBorder="1" applyAlignment="1">
      <alignment horizontal="center" vertical="center" wrapText="1"/>
      <protection/>
    </xf>
    <xf numFmtId="0" fontId="2" fillId="0" borderId="1" xfId="0" applyFont="1" applyFill="1" applyBorder="1" applyAlignment="1">
      <alignment/>
    </xf>
    <xf numFmtId="0" fontId="4" fillId="0" borderId="1" xfId="0" applyFont="1" applyFill="1" applyBorder="1" applyAlignment="1">
      <alignment/>
    </xf>
    <xf numFmtId="4" fontId="4" fillId="0" borderId="1" xfId="0" applyNumberFormat="1" applyFont="1" applyFill="1" applyBorder="1" applyAlignment="1">
      <alignment/>
    </xf>
    <xf numFmtId="0" fontId="3" fillId="0" borderId="1" xfId="0" applyFont="1" applyFill="1" applyBorder="1" applyAlignment="1">
      <alignment/>
    </xf>
    <xf numFmtId="0" fontId="2" fillId="0" borderId="1" xfId="0" applyFont="1" applyFill="1" applyBorder="1" applyAlignment="1">
      <alignment horizontal="center" vertical="center" wrapText="1"/>
    </xf>
    <xf numFmtId="0" fontId="2" fillId="0" borderId="1" xfId="21" applyFont="1" applyFill="1" applyBorder="1" applyAlignment="1">
      <alignment horizontal="left" vertical="top" wrapText="1"/>
      <protection/>
    </xf>
    <xf numFmtId="2" fontId="2" fillId="0" borderId="1" xfId="21" applyNumberFormat="1" applyFont="1" applyFill="1" applyBorder="1" applyAlignment="1">
      <alignment horizontal="right"/>
      <protection/>
    </xf>
    <xf numFmtId="0" fontId="2" fillId="0" borderId="1" xfId="0" applyFont="1" applyFill="1" applyBorder="1" applyAlignment="1">
      <alignment horizontal="center"/>
    </xf>
    <xf numFmtId="164" fontId="2" fillId="0" borderId="1" xfId="15" applyNumberFormat="1" applyFont="1" applyFill="1" applyBorder="1" applyAlignment="1">
      <alignment horizontal="right"/>
    </xf>
    <xf numFmtId="0" fontId="2" fillId="0" borderId="1" xfId="21" applyFont="1" applyFill="1" applyBorder="1" applyAlignment="1">
      <alignment horizontal="justify" wrapText="1"/>
      <protection/>
    </xf>
    <xf numFmtId="2" fontId="2" fillId="0" borderId="1" xfId="0" applyNumberFormat="1" applyFont="1" applyFill="1" applyBorder="1" applyAlignment="1">
      <alignment horizontal="left" vertical="center" wrapText="1"/>
    </xf>
    <xf numFmtId="0" fontId="1" fillId="0" borderId="0" xfId="0" applyFont="1" applyFill="1" applyAlignment="1">
      <alignment horizontal="left"/>
    </xf>
    <xf numFmtId="0" fontId="2" fillId="0"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xf>
    <xf numFmtId="2" fontId="2"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164" fontId="2" fillId="0" borderId="1" xfId="15" applyNumberFormat="1" applyFont="1" applyBorder="1" applyAlignment="1">
      <alignment horizontal="left" vertical="center" wrapText="1"/>
    </xf>
    <xf numFmtId="0" fontId="4" fillId="0" borderId="1" xfId="0" applyFont="1" applyBorder="1" applyAlignment="1">
      <alignment horizontal="left" vertical="center" wrapText="1"/>
    </xf>
    <xf numFmtId="1" fontId="2" fillId="0" borderId="1" xfId="0" applyNumberFormat="1" applyFont="1" applyBorder="1" applyAlignment="1">
      <alignment horizontal="left" vertical="center" wrapText="1"/>
    </xf>
    <xf numFmtId="2" fontId="2" fillId="0" borderId="1"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65" fontId="0" fillId="0" borderId="0" xfId="0" applyNumberFormat="1" applyAlignment="1">
      <alignment/>
    </xf>
    <xf numFmtId="0" fontId="2" fillId="0" borderId="1" xfId="0" applyFont="1" applyFill="1" applyBorder="1" applyAlignment="1">
      <alignment vertical="center"/>
    </xf>
    <xf numFmtId="2"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1" fontId="2" fillId="0" borderId="1" xfId="0" applyNumberFormat="1" applyFont="1" applyFill="1" applyBorder="1" applyAlignment="1">
      <alignment horizontal="right" vertical="center" wrapText="1"/>
    </xf>
    <xf numFmtId="1" fontId="2" fillId="0" borderId="1"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0" fillId="0" borderId="1" xfId="0" applyBorder="1" applyAlignment="1">
      <alignment/>
    </xf>
    <xf numFmtId="2" fontId="4" fillId="0" borderId="1" xfId="0" applyNumberFormat="1" applyFont="1" applyFill="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Fill="1" applyBorder="1" applyAlignment="1">
      <alignment/>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21" applyFont="1" applyFill="1" applyBorder="1" applyAlignment="1">
      <alignment horizontal="justify" wrapText="1"/>
      <protection/>
    </xf>
    <xf numFmtId="0" fontId="4" fillId="0"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1" fontId="2" fillId="0" borderId="1" xfId="0" applyNumberFormat="1" applyFont="1" applyBorder="1" applyAlignment="1">
      <alignment horizontal="left" vertical="center" wrapText="1"/>
    </xf>
    <xf numFmtId="0" fontId="4" fillId="0" borderId="1" xfId="0" applyFont="1" applyFill="1" applyBorder="1" applyAlignment="1">
      <alignment horizontal="center"/>
    </xf>
    <xf numFmtId="1" fontId="2" fillId="0" borderId="1" xfId="0" applyNumberFormat="1" applyFont="1" applyFill="1" applyBorder="1" applyAlignment="1">
      <alignment horizontal="left" vertical="center" wrapText="1"/>
    </xf>
    <xf numFmtId="0" fontId="4" fillId="0" borderId="1" xfId="0" applyFont="1" applyFill="1" applyBorder="1" applyAlignment="1">
      <alignment/>
    </xf>
    <xf numFmtId="0" fontId="4" fillId="0" borderId="1" xfId="0" applyFont="1" applyFill="1" applyBorder="1" applyAlignment="1">
      <alignment vertical="center" wrapText="1"/>
    </xf>
    <xf numFmtId="0" fontId="2" fillId="0" borderId="1" xfId="0" applyFont="1" applyBorder="1" applyAlignment="1">
      <alignment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vertical="center" wrapText="1"/>
    </xf>
    <xf numFmtId="0" fontId="2" fillId="0" borderId="0" xfId="0" applyFont="1" applyFill="1" applyBorder="1" applyAlignment="1">
      <alignment horizontal="center" vertical="center" wrapText="1"/>
    </xf>
    <xf numFmtId="1" fontId="2" fillId="0" borderId="0" xfId="0" applyNumberFormat="1" applyFont="1" applyBorder="1" applyAlignment="1">
      <alignment horizontal="left" vertical="center" wrapText="1"/>
    </xf>
    <xf numFmtId="2" fontId="11" fillId="0" borderId="0" xfId="0" applyNumberFormat="1" applyFont="1" applyFill="1" applyBorder="1" applyAlignment="1">
      <alignment horizontal="left" vertical="center" wrapText="1"/>
    </xf>
    <xf numFmtId="2"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xf>
    <xf numFmtId="164" fontId="2" fillId="0" borderId="0" xfId="15" applyNumberFormat="1" applyFont="1" applyFill="1" applyBorder="1" applyAlignment="1">
      <alignment horizontal="right"/>
    </xf>
    <xf numFmtId="0" fontId="4" fillId="0" borderId="0" xfId="0" applyFont="1" applyFill="1" applyBorder="1" applyAlignment="1">
      <alignment horizontal="center" vertical="center"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8"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 fillId="0" borderId="1" xfId="0" applyFont="1" applyFill="1" applyBorder="1" applyAlignment="1">
      <alignment horizontal="right" vertical="center" wrapText="1"/>
    </xf>
    <xf numFmtId="2" fontId="4" fillId="0" borderId="1" xfId="0" applyNumberFormat="1" applyFont="1" applyFill="1" applyBorder="1" applyAlignment="1">
      <alignment horizontal="right" vertical="center" wrapText="1"/>
    </xf>
    <xf numFmtId="0" fontId="17" fillId="0" borderId="7" xfId="0" applyFont="1" applyBorder="1" applyAlignment="1">
      <alignment horizontal="center" vertical="top" wrapText="1"/>
    </xf>
    <xf numFmtId="165" fontId="19" fillId="0" borderId="0" xfId="0" applyNumberFormat="1" applyFont="1" applyAlignment="1">
      <alignment/>
    </xf>
    <xf numFmtId="2" fontId="18" fillId="0" borderId="0" xfId="0" applyNumberFormat="1" applyFont="1" applyFill="1" applyAlignment="1">
      <alignment/>
    </xf>
    <xf numFmtId="0" fontId="0" fillId="0" borderId="0" xfId="0" applyBorder="1" applyAlignment="1">
      <alignment/>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right" vertical="center" wrapText="1"/>
    </xf>
    <xf numFmtId="164" fontId="2" fillId="0" borderId="0" xfId="15" applyNumberFormat="1" applyFont="1" applyFill="1" applyBorder="1" applyAlignment="1">
      <alignment horizontal="right"/>
    </xf>
    <xf numFmtId="0" fontId="4" fillId="0" borderId="0" xfId="0" applyFont="1" applyFill="1" applyBorder="1" applyAlignment="1">
      <alignment horizontal="center" vertical="center" wrapText="1"/>
    </xf>
    <xf numFmtId="0" fontId="12" fillId="0" borderId="0" xfId="0" applyFont="1" applyBorder="1" applyAlignment="1">
      <alignment vertical="center" wrapText="1"/>
    </xf>
    <xf numFmtId="1" fontId="10" fillId="0" borderId="0" xfId="0" applyNumberFormat="1" applyFont="1" applyBorder="1" applyAlignment="1">
      <alignment horizontal="left" vertical="center" wrapText="1"/>
    </xf>
    <xf numFmtId="2" fontId="10" fillId="0" borderId="0" xfId="21" applyNumberFormat="1" applyFont="1" applyFill="1" applyBorder="1" applyAlignment="1">
      <alignment horizontal="right"/>
      <protection/>
    </xf>
    <xf numFmtId="0" fontId="2" fillId="0" borderId="0" xfId="0" applyFont="1" applyFill="1" applyBorder="1" applyAlignment="1">
      <alignment horizontal="center"/>
    </xf>
    <xf numFmtId="1" fontId="2" fillId="0" borderId="0" xfId="0" applyNumberFormat="1" applyFont="1" applyBorder="1" applyAlignment="1">
      <alignment horizontal="left" vertical="center" wrapText="1"/>
    </xf>
    <xf numFmtId="2" fontId="11" fillId="0" borderId="0" xfId="0" applyNumberFormat="1" applyFont="1" applyFill="1" applyBorder="1" applyAlignment="1">
      <alignment horizontal="left" vertical="center" wrapText="1"/>
    </xf>
    <xf numFmtId="165" fontId="0" fillId="0" borderId="0" xfId="0" applyNumberFormat="1" applyFill="1" applyAlignment="1">
      <alignment/>
    </xf>
    <xf numFmtId="0" fontId="2" fillId="0" borderId="0" xfId="0" applyFont="1" applyFill="1" applyBorder="1" applyAlignment="1">
      <alignment horizontal="right" vertical="center" wrapText="1"/>
    </xf>
    <xf numFmtId="2" fontId="2" fillId="0" borderId="0" xfId="0" applyNumberFormat="1" applyFont="1" applyFill="1" applyBorder="1" applyAlignment="1">
      <alignment horizontal="right" vertical="center"/>
    </xf>
    <xf numFmtId="0" fontId="10" fillId="0" borderId="0" xfId="0" applyFont="1" applyFill="1" applyBorder="1" applyAlignment="1">
      <alignment horizontal="left" vertical="center" wrapText="1"/>
    </xf>
    <xf numFmtId="2" fontId="2" fillId="0" borderId="0" xfId="0" applyNumberFormat="1" applyFont="1" applyFill="1" applyBorder="1" applyAlignment="1">
      <alignment vertical="center" wrapText="1"/>
    </xf>
    <xf numFmtId="0" fontId="0" fillId="0" borderId="0" xfId="0" applyFill="1" applyBorder="1" applyAlignment="1">
      <alignment/>
    </xf>
    <xf numFmtId="1" fontId="2" fillId="0" borderId="0" xfId="0" applyNumberFormat="1" applyFont="1" applyFill="1" applyBorder="1" applyAlignment="1">
      <alignment horizontal="left" vertical="center" wrapText="1"/>
    </xf>
    <xf numFmtId="0" fontId="2" fillId="0" borderId="0" xfId="0" applyFont="1" applyFill="1" applyBorder="1" applyAlignment="1">
      <alignment wrapText="1"/>
    </xf>
    <xf numFmtId="0" fontId="4" fillId="0" borderId="0" xfId="21" applyFont="1" applyFill="1" applyBorder="1" applyAlignment="1">
      <alignment horizontal="center" vertical="center" wrapText="1"/>
      <protection/>
    </xf>
    <xf numFmtId="0" fontId="1" fillId="0" borderId="0" xfId="21" applyFont="1" applyFill="1" applyBorder="1" applyAlignment="1">
      <alignment horizontal="center" vertical="center" wrapText="1"/>
      <protection/>
    </xf>
    <xf numFmtId="0" fontId="5" fillId="0"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82"/>
  <sheetViews>
    <sheetView zoomScale="125" zoomScaleNormal="125" workbookViewId="0" topLeftCell="A1">
      <pane ySplit="2040" topLeftCell="BM1" activePane="bottomLeft" state="split"/>
      <selection pane="topLeft" activeCell="A3" sqref="A3:I3"/>
      <selection pane="bottomLeft" activeCell="B4" sqref="B4"/>
    </sheetView>
  </sheetViews>
  <sheetFormatPr defaultColWidth="9.140625" defaultRowHeight="12.75"/>
  <cols>
    <col min="1" max="1" width="6.140625" style="0" customWidth="1"/>
    <col min="2" max="2" width="47.7109375" style="0" customWidth="1"/>
    <col min="3" max="3" width="12.421875" style="0" customWidth="1"/>
    <col min="5" max="7" width="0" style="0" hidden="1" customWidth="1"/>
    <col min="8" max="8" width="9.57421875" style="0" bestFit="1" customWidth="1"/>
    <col min="11" max="11" width="11.28125" style="0" bestFit="1" customWidth="1"/>
  </cols>
  <sheetData>
    <row r="1" spans="1:9" ht="15.75">
      <c r="A1" s="1" t="s">
        <v>0</v>
      </c>
      <c r="B1" s="2"/>
      <c r="C1" s="2"/>
      <c r="D1" s="2"/>
      <c r="E1" s="2"/>
      <c r="F1" s="2"/>
      <c r="G1" s="2"/>
      <c r="H1" s="2"/>
      <c r="I1" s="3"/>
    </row>
    <row r="2" spans="1:9" ht="15.75">
      <c r="A2" s="113" t="s">
        <v>1</v>
      </c>
      <c r="B2" s="113"/>
      <c r="C2" s="113"/>
      <c r="D2" s="113"/>
      <c r="E2" s="113"/>
      <c r="F2" s="113"/>
      <c r="G2" s="113"/>
      <c r="H2" s="113"/>
      <c r="I2" s="113"/>
    </row>
    <row r="3" spans="1:9" ht="15.75">
      <c r="A3" s="114" t="s">
        <v>202</v>
      </c>
      <c r="B3" s="114"/>
      <c r="C3" s="114"/>
      <c r="D3" s="114"/>
      <c r="E3" s="114"/>
      <c r="F3" s="114"/>
      <c r="G3" s="114"/>
      <c r="H3" s="114"/>
      <c r="I3" s="114"/>
    </row>
    <row r="4" spans="1:9" ht="15.75">
      <c r="A4" s="4"/>
      <c r="B4" s="5"/>
      <c r="C4" s="5"/>
      <c r="D4" s="5"/>
      <c r="E4" s="5"/>
      <c r="F4" s="5"/>
      <c r="G4" s="5"/>
      <c r="H4" s="5"/>
      <c r="I4" s="6"/>
    </row>
    <row r="5" spans="1:9" ht="63">
      <c r="A5" s="7" t="s">
        <v>2</v>
      </c>
      <c r="B5" s="7" t="s">
        <v>3</v>
      </c>
      <c r="C5" s="7" t="s">
        <v>4</v>
      </c>
      <c r="D5" s="8" t="s">
        <v>5</v>
      </c>
      <c r="E5" s="9" t="s">
        <v>6</v>
      </c>
      <c r="F5" s="10" t="s">
        <v>7</v>
      </c>
      <c r="G5" s="10" t="s">
        <v>8</v>
      </c>
      <c r="H5" s="8" t="s">
        <v>185</v>
      </c>
      <c r="I5" s="7" t="s">
        <v>9</v>
      </c>
    </row>
    <row r="6" spans="1:9" ht="15.75">
      <c r="A6" s="7"/>
      <c r="B6" s="7" t="s">
        <v>10</v>
      </c>
      <c r="C6" s="7"/>
      <c r="D6" s="88">
        <f>SUM(D7:D23)</f>
        <v>18.330000000000002</v>
      </c>
      <c r="E6" s="11"/>
      <c r="F6" s="12"/>
      <c r="G6" s="12"/>
      <c r="H6" s="12"/>
      <c r="I6" s="13"/>
    </row>
    <row r="7" spans="1:9" ht="15.75">
      <c r="A7" s="14"/>
      <c r="B7" s="15" t="s">
        <v>13</v>
      </c>
      <c r="C7" s="14"/>
      <c r="D7" s="16"/>
      <c r="E7" s="16"/>
      <c r="F7" s="14"/>
      <c r="G7" s="14"/>
      <c r="H7" s="14"/>
      <c r="I7" s="17"/>
    </row>
    <row r="8" spans="1:11" ht="31.5">
      <c r="A8" s="18">
        <v>1</v>
      </c>
      <c r="B8" s="23" t="s">
        <v>158</v>
      </c>
      <c r="C8" s="27" t="s">
        <v>14</v>
      </c>
      <c r="D8" s="29">
        <v>1</v>
      </c>
      <c r="E8" s="26"/>
      <c r="F8" s="21"/>
      <c r="G8" s="22"/>
      <c r="H8" s="26">
        <v>1500</v>
      </c>
      <c r="I8" s="8"/>
      <c r="K8" s="38"/>
    </row>
    <row r="9" spans="1:11" ht="15.75">
      <c r="A9" s="18"/>
      <c r="B9" s="15" t="s">
        <v>62</v>
      </c>
      <c r="C9" s="27"/>
      <c r="D9" s="29"/>
      <c r="E9" s="26"/>
      <c r="F9" s="21"/>
      <c r="G9" s="22"/>
      <c r="H9" s="26"/>
      <c r="I9" s="8"/>
      <c r="K9" s="38"/>
    </row>
    <row r="10" spans="1:11" ht="15.75">
      <c r="A10" s="18">
        <v>2</v>
      </c>
      <c r="B10" s="48" t="s">
        <v>162</v>
      </c>
      <c r="C10" s="27" t="s">
        <v>161</v>
      </c>
      <c r="D10" s="29">
        <v>1</v>
      </c>
      <c r="E10" s="26"/>
      <c r="F10" s="21"/>
      <c r="G10" s="22"/>
      <c r="H10" s="26">
        <v>1500</v>
      </c>
      <c r="I10" s="8"/>
      <c r="K10" s="38"/>
    </row>
    <row r="11" spans="1:11" ht="15.75" customHeight="1">
      <c r="A11" s="18"/>
      <c r="B11" s="15" t="s">
        <v>32</v>
      </c>
      <c r="C11" s="27"/>
      <c r="D11" s="29"/>
      <c r="E11" s="26"/>
      <c r="F11" s="21"/>
      <c r="G11" s="22"/>
      <c r="H11" s="26"/>
      <c r="I11" s="8"/>
      <c r="K11" s="38"/>
    </row>
    <row r="12" spans="1:11" ht="15.75" customHeight="1">
      <c r="A12" s="18">
        <v>3</v>
      </c>
      <c r="B12" s="23" t="s">
        <v>175</v>
      </c>
      <c r="C12" s="27" t="s">
        <v>14</v>
      </c>
      <c r="D12" s="29">
        <v>1.5</v>
      </c>
      <c r="E12" s="26"/>
      <c r="F12" s="21"/>
      <c r="G12" s="22"/>
      <c r="H12" s="26">
        <v>2250</v>
      </c>
      <c r="I12" s="8"/>
      <c r="K12" s="38"/>
    </row>
    <row r="13" spans="1:11" ht="15.75" customHeight="1">
      <c r="A13" s="18">
        <v>4</v>
      </c>
      <c r="B13" s="23" t="s">
        <v>175</v>
      </c>
      <c r="C13" s="27" t="s">
        <v>163</v>
      </c>
      <c r="D13" s="29">
        <v>1.5</v>
      </c>
      <c r="E13" s="26"/>
      <c r="F13" s="21"/>
      <c r="G13" s="22"/>
      <c r="H13" s="26">
        <v>2250</v>
      </c>
      <c r="I13" s="8"/>
      <c r="K13" s="38"/>
    </row>
    <row r="14" spans="1:11" ht="15.75">
      <c r="A14" s="18">
        <v>5</v>
      </c>
      <c r="B14" s="49" t="s">
        <v>192</v>
      </c>
      <c r="C14" s="27" t="s">
        <v>164</v>
      </c>
      <c r="D14" s="29">
        <v>2</v>
      </c>
      <c r="E14" s="26"/>
      <c r="F14" s="21"/>
      <c r="G14" s="22"/>
      <c r="H14" s="26">
        <v>3000</v>
      </c>
      <c r="I14" s="8"/>
      <c r="K14" s="38"/>
    </row>
    <row r="15" spans="1:11" ht="15.75">
      <c r="A15" s="18">
        <v>6</v>
      </c>
      <c r="B15" s="49" t="s">
        <v>192</v>
      </c>
      <c r="C15" s="27" t="s">
        <v>165</v>
      </c>
      <c r="D15" s="29">
        <v>2</v>
      </c>
      <c r="E15" s="26"/>
      <c r="F15" s="21"/>
      <c r="G15" s="22"/>
      <c r="H15" s="26">
        <v>3000</v>
      </c>
      <c r="I15" s="8"/>
      <c r="K15" s="38"/>
    </row>
    <row r="16" spans="1:11" ht="15.75">
      <c r="A16" s="18">
        <v>7</v>
      </c>
      <c r="B16" s="49" t="s">
        <v>193</v>
      </c>
      <c r="C16" s="27" t="s">
        <v>166</v>
      </c>
      <c r="D16" s="29">
        <v>0.5</v>
      </c>
      <c r="E16" s="26"/>
      <c r="F16" s="21"/>
      <c r="G16" s="22"/>
      <c r="H16" s="26">
        <v>750</v>
      </c>
      <c r="I16" s="8"/>
      <c r="K16" s="38"/>
    </row>
    <row r="17" spans="1:11" ht="15.75">
      <c r="A17" s="18">
        <v>8</v>
      </c>
      <c r="B17" s="49" t="s">
        <v>193</v>
      </c>
      <c r="C17" s="27" t="s">
        <v>167</v>
      </c>
      <c r="D17" s="29">
        <v>0.8</v>
      </c>
      <c r="E17" s="26"/>
      <c r="F17" s="21"/>
      <c r="G17" s="22"/>
      <c r="H17" s="26">
        <v>1200</v>
      </c>
      <c r="I17" s="8"/>
      <c r="K17" s="38"/>
    </row>
    <row r="18" spans="1:11" ht="15.75">
      <c r="A18" s="18">
        <v>9</v>
      </c>
      <c r="B18" s="49" t="s">
        <v>192</v>
      </c>
      <c r="C18" s="27" t="s">
        <v>168</v>
      </c>
      <c r="D18" s="29">
        <v>2</v>
      </c>
      <c r="E18" s="26"/>
      <c r="F18" s="21"/>
      <c r="G18" s="22"/>
      <c r="H18" s="26">
        <v>3000</v>
      </c>
      <c r="I18" s="8"/>
      <c r="K18" s="38"/>
    </row>
    <row r="19" spans="1:11" ht="15.75">
      <c r="A19" s="18">
        <v>10</v>
      </c>
      <c r="B19" s="49" t="s">
        <v>193</v>
      </c>
      <c r="C19" s="27" t="s">
        <v>161</v>
      </c>
      <c r="D19" s="29">
        <v>0.5</v>
      </c>
      <c r="E19" s="26"/>
      <c r="F19" s="21"/>
      <c r="G19" s="22"/>
      <c r="H19" s="26">
        <v>750</v>
      </c>
      <c r="I19" s="8"/>
      <c r="K19" s="38"/>
    </row>
    <row r="20" spans="1:11" ht="15.75">
      <c r="A20" s="18"/>
      <c r="B20" s="53" t="s">
        <v>57</v>
      </c>
      <c r="C20" s="27"/>
      <c r="D20" s="29"/>
      <c r="E20" s="26"/>
      <c r="F20" s="21"/>
      <c r="G20" s="22"/>
      <c r="H20" s="18"/>
      <c r="I20" s="8"/>
      <c r="K20" s="38"/>
    </row>
    <row r="21" spans="1:11" ht="15.75">
      <c r="A21" s="18">
        <v>11</v>
      </c>
      <c r="B21" s="49" t="s">
        <v>184</v>
      </c>
      <c r="C21" s="27" t="s">
        <v>163</v>
      </c>
      <c r="D21" s="29">
        <v>0.4</v>
      </c>
      <c r="E21" s="26"/>
      <c r="F21" s="21"/>
      <c r="G21" s="22"/>
      <c r="H21" s="26">
        <v>600</v>
      </c>
      <c r="I21" s="8"/>
      <c r="K21" s="38"/>
    </row>
    <row r="22" spans="1:9" ht="15.75">
      <c r="A22" s="18"/>
      <c r="B22" s="15" t="s">
        <v>41</v>
      </c>
      <c r="C22" s="27"/>
      <c r="D22" s="26"/>
      <c r="E22" s="26"/>
      <c r="F22" s="21"/>
      <c r="G22" s="22"/>
      <c r="H22" s="26"/>
      <c r="I22" s="8"/>
    </row>
    <row r="23" spans="1:11" ht="31.5">
      <c r="A23" s="18">
        <v>12</v>
      </c>
      <c r="B23" s="23" t="s">
        <v>159</v>
      </c>
      <c r="C23" s="27" t="s">
        <v>160</v>
      </c>
      <c r="D23" s="47">
        <v>5.13</v>
      </c>
      <c r="E23" s="26"/>
      <c r="F23" s="21"/>
      <c r="G23" s="22"/>
      <c r="H23" s="26">
        <v>7695</v>
      </c>
      <c r="I23" s="8"/>
      <c r="K23" s="38"/>
    </row>
    <row r="24" spans="1:9" ht="15.75">
      <c r="A24" s="18"/>
      <c r="B24" s="23"/>
      <c r="C24" s="27"/>
      <c r="D24" s="26"/>
      <c r="E24" s="26"/>
      <c r="F24" s="21"/>
      <c r="G24" s="22"/>
      <c r="H24" s="26"/>
      <c r="I24" s="8"/>
    </row>
    <row r="25" spans="1:9" ht="15.75">
      <c r="A25" s="18"/>
      <c r="B25" s="8" t="s">
        <v>16</v>
      </c>
      <c r="C25" s="27"/>
      <c r="D25" s="88">
        <f>SUM(D26:D48)</f>
        <v>19.57</v>
      </c>
      <c r="E25" s="26"/>
      <c r="F25" s="21"/>
      <c r="G25" s="22"/>
      <c r="H25" s="8"/>
      <c r="I25" s="8"/>
    </row>
    <row r="26" spans="1:9" ht="15.75">
      <c r="A26" s="18"/>
      <c r="B26" s="15" t="s">
        <v>13</v>
      </c>
      <c r="C26" s="27"/>
      <c r="D26" s="26"/>
      <c r="E26" s="26"/>
      <c r="F26" s="21"/>
      <c r="G26" s="22"/>
      <c r="H26" s="8"/>
      <c r="I26" s="8"/>
    </row>
    <row r="27" spans="1:11" ht="47.25">
      <c r="A27" s="18">
        <v>13</v>
      </c>
      <c r="B27" s="50" t="s">
        <v>130</v>
      </c>
      <c r="C27" s="27" t="s">
        <v>39</v>
      </c>
      <c r="D27" s="29">
        <v>0.5</v>
      </c>
      <c r="E27" s="26"/>
      <c r="F27" s="21"/>
      <c r="G27" s="22"/>
      <c r="H27" s="42">
        <v>750</v>
      </c>
      <c r="I27" s="8"/>
      <c r="K27" s="38"/>
    </row>
    <row r="28" spans="1:11" ht="15.75">
      <c r="A28" s="18"/>
      <c r="B28" s="51" t="s">
        <v>73</v>
      </c>
      <c r="C28" s="27"/>
      <c r="D28" s="29"/>
      <c r="E28" s="26"/>
      <c r="F28" s="21"/>
      <c r="G28" s="22"/>
      <c r="H28" s="42"/>
      <c r="I28" s="8"/>
      <c r="K28" s="38"/>
    </row>
    <row r="29" spans="1:11" ht="15.75">
      <c r="A29" s="18">
        <v>14</v>
      </c>
      <c r="B29" s="52" t="s">
        <v>144</v>
      </c>
      <c r="C29" s="27" t="s">
        <v>39</v>
      </c>
      <c r="D29" s="29">
        <v>0.01</v>
      </c>
      <c r="E29" s="26"/>
      <c r="F29" s="21"/>
      <c r="G29" s="22"/>
      <c r="H29" s="42">
        <v>18</v>
      </c>
      <c r="I29" s="8"/>
      <c r="K29" s="38"/>
    </row>
    <row r="30" spans="1:11" ht="31.5">
      <c r="A30" s="18">
        <v>15</v>
      </c>
      <c r="B30" s="50" t="s">
        <v>183</v>
      </c>
      <c r="C30" s="27" t="s">
        <v>182</v>
      </c>
      <c r="D30" s="29">
        <v>0.5</v>
      </c>
      <c r="E30" s="26"/>
      <c r="F30" s="21"/>
      <c r="G30" s="22"/>
      <c r="H30" s="42">
        <v>90</v>
      </c>
      <c r="I30" s="8"/>
      <c r="K30" s="38"/>
    </row>
    <row r="31" spans="1:11" ht="15.75">
      <c r="A31" s="18"/>
      <c r="B31" s="51" t="s">
        <v>64</v>
      </c>
      <c r="C31" s="27"/>
      <c r="D31" s="26"/>
      <c r="E31" s="26"/>
      <c r="F31" s="21"/>
      <c r="G31" s="22"/>
      <c r="H31" s="26"/>
      <c r="I31" s="8"/>
      <c r="K31" s="38"/>
    </row>
    <row r="32" spans="1:11" ht="15.75">
      <c r="A32" s="18">
        <v>16</v>
      </c>
      <c r="B32" s="50" t="s">
        <v>143</v>
      </c>
      <c r="C32" s="27" t="s">
        <v>36</v>
      </c>
      <c r="D32" s="26">
        <v>0.65</v>
      </c>
      <c r="E32" s="26"/>
      <c r="F32" s="21"/>
      <c r="G32" s="22"/>
      <c r="H32" s="26">
        <v>975</v>
      </c>
      <c r="I32" s="8"/>
      <c r="K32" s="38"/>
    </row>
    <row r="33" spans="1:9" ht="15.75">
      <c r="A33" s="18"/>
      <c r="B33" s="53" t="s">
        <v>31</v>
      </c>
      <c r="C33" s="27"/>
      <c r="D33" s="26"/>
      <c r="E33" s="26"/>
      <c r="F33" s="21"/>
      <c r="G33" s="22"/>
      <c r="H33" s="8"/>
      <c r="I33" s="8"/>
    </row>
    <row r="34" spans="1:9" ht="15.75">
      <c r="A34" s="18">
        <v>17</v>
      </c>
      <c r="B34" s="50" t="s">
        <v>21</v>
      </c>
      <c r="C34" s="27" t="s">
        <v>23</v>
      </c>
      <c r="D34" s="26">
        <v>0.39</v>
      </c>
      <c r="E34" s="26"/>
      <c r="F34" s="21"/>
      <c r="G34" s="22"/>
      <c r="H34" s="18" t="s">
        <v>24</v>
      </c>
      <c r="I34" s="8"/>
    </row>
    <row r="35" spans="1:9" ht="15.75">
      <c r="A35" s="18">
        <v>18</v>
      </c>
      <c r="B35" s="50" t="s">
        <v>22</v>
      </c>
      <c r="C35" s="27" t="s">
        <v>23</v>
      </c>
      <c r="D35" s="26">
        <v>0.19</v>
      </c>
      <c r="E35" s="26"/>
      <c r="F35" s="21"/>
      <c r="G35" s="22"/>
      <c r="H35" s="18" t="s">
        <v>24</v>
      </c>
      <c r="I35" s="8"/>
    </row>
    <row r="36" spans="1:9" ht="15.75">
      <c r="A36" s="18"/>
      <c r="B36" s="51" t="s">
        <v>38</v>
      </c>
      <c r="C36" s="27"/>
      <c r="D36" s="26"/>
      <c r="E36" s="26"/>
      <c r="F36" s="21"/>
      <c r="G36" s="22"/>
      <c r="H36" s="18"/>
      <c r="I36" s="8"/>
    </row>
    <row r="37" spans="1:11" ht="15.75">
      <c r="A37" s="18">
        <v>19</v>
      </c>
      <c r="B37" s="50" t="s">
        <v>33</v>
      </c>
      <c r="C37" s="27" t="s">
        <v>39</v>
      </c>
      <c r="D37" s="26">
        <v>0.02</v>
      </c>
      <c r="E37" s="26"/>
      <c r="F37" s="21"/>
      <c r="G37" s="22"/>
      <c r="H37" s="42">
        <v>36</v>
      </c>
      <c r="I37" s="8"/>
      <c r="K37" s="38"/>
    </row>
    <row r="38" spans="1:11" ht="15.75">
      <c r="A38" s="18">
        <v>20</v>
      </c>
      <c r="B38" s="50" t="s">
        <v>142</v>
      </c>
      <c r="C38" s="27" t="s">
        <v>39</v>
      </c>
      <c r="D38" s="26">
        <v>2.98</v>
      </c>
      <c r="E38" s="26"/>
      <c r="F38" s="21"/>
      <c r="G38" s="22"/>
      <c r="H38" s="42">
        <v>4470</v>
      </c>
      <c r="I38" s="8"/>
      <c r="K38" s="38"/>
    </row>
    <row r="39" spans="1:9" ht="15.75">
      <c r="A39" s="18"/>
      <c r="B39" s="51" t="s">
        <v>32</v>
      </c>
      <c r="C39" s="27"/>
      <c r="D39" s="26"/>
      <c r="E39" s="26"/>
      <c r="F39" s="21"/>
      <c r="G39" s="22"/>
      <c r="H39" s="18"/>
      <c r="I39" s="8"/>
    </row>
    <row r="40" spans="1:11" ht="15.75" customHeight="1">
      <c r="A40" s="18">
        <v>21</v>
      </c>
      <c r="B40" s="50" t="s">
        <v>33</v>
      </c>
      <c r="C40" s="31" t="s">
        <v>35</v>
      </c>
      <c r="D40" s="26">
        <v>0.13</v>
      </c>
      <c r="E40" s="26"/>
      <c r="F40" s="21"/>
      <c r="G40" s="22"/>
      <c r="H40" s="26">
        <v>195</v>
      </c>
      <c r="I40" s="8"/>
      <c r="K40" s="38"/>
    </row>
    <row r="41" spans="1:11" ht="15.75" customHeight="1">
      <c r="A41" s="18">
        <v>22</v>
      </c>
      <c r="B41" s="50" t="s">
        <v>34</v>
      </c>
      <c r="C41" s="31" t="s">
        <v>23</v>
      </c>
      <c r="D41" s="26">
        <v>1.02</v>
      </c>
      <c r="E41" s="26"/>
      <c r="F41" s="21"/>
      <c r="G41" s="22"/>
      <c r="H41" s="26">
        <v>1530</v>
      </c>
      <c r="I41" s="8"/>
      <c r="K41" s="38"/>
    </row>
    <row r="42" spans="1:11" ht="15.75">
      <c r="A42" s="18">
        <v>23</v>
      </c>
      <c r="B42" s="50" t="s">
        <v>34</v>
      </c>
      <c r="C42" s="27" t="s">
        <v>36</v>
      </c>
      <c r="D42" s="26">
        <v>0.27</v>
      </c>
      <c r="E42" s="26"/>
      <c r="F42" s="21"/>
      <c r="G42" s="22"/>
      <c r="H42" s="26">
        <v>405</v>
      </c>
      <c r="I42" s="8"/>
      <c r="K42" s="38"/>
    </row>
    <row r="43" spans="1:9" ht="15.75">
      <c r="A43" s="18">
        <v>24</v>
      </c>
      <c r="B43" s="50" t="s">
        <v>141</v>
      </c>
      <c r="C43" s="27" t="s">
        <v>28</v>
      </c>
      <c r="D43" s="26">
        <v>0.03</v>
      </c>
      <c r="E43" s="26"/>
      <c r="F43" s="21"/>
      <c r="G43" s="22"/>
      <c r="H43" s="18" t="s">
        <v>24</v>
      </c>
      <c r="I43" s="8"/>
    </row>
    <row r="44" spans="1:9" ht="15.75">
      <c r="A44" s="18">
        <v>25</v>
      </c>
      <c r="B44" s="54" t="s">
        <v>141</v>
      </c>
      <c r="C44" s="27" t="s">
        <v>37</v>
      </c>
      <c r="D44" s="26">
        <v>0.04</v>
      </c>
      <c r="E44" s="26"/>
      <c r="F44" s="21"/>
      <c r="G44" s="22"/>
      <c r="H44" s="18" t="s">
        <v>24</v>
      </c>
      <c r="I44" s="8"/>
    </row>
    <row r="45" spans="1:11" ht="15.75">
      <c r="A45" s="18">
        <v>26</v>
      </c>
      <c r="B45" s="54" t="s">
        <v>181</v>
      </c>
      <c r="C45" s="27" t="s">
        <v>28</v>
      </c>
      <c r="D45" s="29">
        <f>5+4</f>
        <v>9</v>
      </c>
      <c r="E45" s="26"/>
      <c r="F45" s="21"/>
      <c r="G45" s="22"/>
      <c r="H45" s="26">
        <v>13500</v>
      </c>
      <c r="I45" s="8"/>
      <c r="K45" s="38"/>
    </row>
    <row r="46" spans="1:9" ht="15.75">
      <c r="A46" s="18"/>
      <c r="B46" s="51" t="s">
        <v>41</v>
      </c>
      <c r="C46" s="27"/>
      <c r="D46" s="26"/>
      <c r="E46" s="26"/>
      <c r="F46" s="21"/>
      <c r="G46" s="22"/>
      <c r="H46" s="8"/>
      <c r="I46" s="8"/>
    </row>
    <row r="47" spans="1:11" ht="15.75">
      <c r="A47" s="18">
        <v>27</v>
      </c>
      <c r="B47" s="50" t="s">
        <v>25</v>
      </c>
      <c r="C47" s="27" t="s">
        <v>26</v>
      </c>
      <c r="D47" s="26">
        <v>2.81</v>
      </c>
      <c r="E47" s="26"/>
      <c r="F47" s="21"/>
      <c r="G47" s="22"/>
      <c r="H47" s="26">
        <v>5058</v>
      </c>
      <c r="I47" s="8"/>
      <c r="K47" s="105"/>
    </row>
    <row r="48" spans="1:11" ht="15.75">
      <c r="A48" s="18">
        <v>28</v>
      </c>
      <c r="B48" s="50" t="s">
        <v>27</v>
      </c>
      <c r="C48" s="27" t="s">
        <v>28</v>
      </c>
      <c r="D48" s="26">
        <v>1.03</v>
      </c>
      <c r="E48" s="26"/>
      <c r="F48" s="21"/>
      <c r="G48" s="22"/>
      <c r="H48" s="26">
        <v>1545</v>
      </c>
      <c r="I48" s="8"/>
      <c r="K48" s="38"/>
    </row>
    <row r="49" spans="1:9" ht="15.75">
      <c r="A49" s="18"/>
      <c r="B49" s="55"/>
      <c r="C49" s="27"/>
      <c r="D49" s="26"/>
      <c r="E49" s="26"/>
      <c r="F49" s="21"/>
      <c r="G49" s="22"/>
      <c r="H49" s="8"/>
      <c r="I49" s="8"/>
    </row>
    <row r="50" spans="1:9" ht="15.75">
      <c r="A50" s="18"/>
      <c r="B50" s="56" t="s">
        <v>17</v>
      </c>
      <c r="C50" s="27"/>
      <c r="D50" s="88">
        <f>SUM(D51:D89)</f>
        <v>88.34</v>
      </c>
      <c r="E50" s="26"/>
      <c r="F50" s="21"/>
      <c r="G50" s="22"/>
      <c r="H50" s="8"/>
      <c r="I50" s="8"/>
    </row>
    <row r="51" spans="1:9" ht="15.75">
      <c r="A51" s="18"/>
      <c r="B51" s="53" t="s">
        <v>135</v>
      </c>
      <c r="C51" s="27"/>
      <c r="D51" s="26"/>
      <c r="E51" s="26"/>
      <c r="F51" s="21"/>
      <c r="G51" s="22"/>
      <c r="H51" s="8"/>
      <c r="I51" s="8"/>
    </row>
    <row r="52" spans="1:11" ht="31.5">
      <c r="A52" s="18">
        <v>29</v>
      </c>
      <c r="B52" s="54" t="s">
        <v>136</v>
      </c>
      <c r="C52" s="27" t="s">
        <v>67</v>
      </c>
      <c r="D52" s="26">
        <v>0.49</v>
      </c>
      <c r="E52" s="26"/>
      <c r="F52" s="21"/>
      <c r="G52" s="22"/>
      <c r="H52" s="26">
        <v>852</v>
      </c>
      <c r="I52" s="8"/>
      <c r="K52" s="38"/>
    </row>
    <row r="53" spans="1:9" ht="15.75">
      <c r="A53" s="18"/>
      <c r="B53" s="51" t="s">
        <v>13</v>
      </c>
      <c r="C53" s="27"/>
      <c r="D53" s="26"/>
      <c r="E53" s="26"/>
      <c r="F53" s="21"/>
      <c r="G53" s="22"/>
      <c r="H53" s="8"/>
      <c r="I53" s="8"/>
    </row>
    <row r="54" spans="1:11" ht="31.5">
      <c r="A54" s="18">
        <v>30</v>
      </c>
      <c r="B54" s="57" t="s">
        <v>63</v>
      </c>
      <c r="C54" s="27" t="s">
        <v>60</v>
      </c>
      <c r="D54" s="26">
        <v>0.25</v>
      </c>
      <c r="E54" s="26"/>
      <c r="F54" s="21"/>
      <c r="G54" s="22"/>
      <c r="H54" s="26">
        <v>525</v>
      </c>
      <c r="I54" s="8"/>
      <c r="K54" s="38"/>
    </row>
    <row r="55" spans="1:11" ht="31.5" customHeight="1">
      <c r="A55" s="18">
        <v>31</v>
      </c>
      <c r="B55" s="57" t="s">
        <v>68</v>
      </c>
      <c r="C55" s="24" t="s">
        <v>67</v>
      </c>
      <c r="D55" s="26">
        <v>1.08</v>
      </c>
      <c r="E55" s="26"/>
      <c r="F55" s="21"/>
      <c r="G55" s="22"/>
      <c r="H55" s="26">
        <v>2268</v>
      </c>
      <c r="I55" s="8"/>
      <c r="K55" s="38"/>
    </row>
    <row r="56" spans="1:11" ht="31.5">
      <c r="A56" s="18">
        <v>32</v>
      </c>
      <c r="B56" s="57" t="s">
        <v>69</v>
      </c>
      <c r="C56" s="27" t="s">
        <v>60</v>
      </c>
      <c r="D56" s="26">
        <v>0.13</v>
      </c>
      <c r="E56" s="26"/>
      <c r="F56" s="21"/>
      <c r="G56" s="22"/>
      <c r="H56" s="26">
        <v>273</v>
      </c>
      <c r="I56" s="8"/>
      <c r="K56" s="38"/>
    </row>
    <row r="57" spans="1:11" ht="15.75">
      <c r="A57" s="18">
        <v>33</v>
      </c>
      <c r="B57" s="58" t="s">
        <v>125</v>
      </c>
      <c r="C57" s="24" t="s">
        <v>67</v>
      </c>
      <c r="D57" s="26">
        <v>1.95</v>
      </c>
      <c r="E57" s="26"/>
      <c r="F57" s="21"/>
      <c r="G57" s="22"/>
      <c r="H57" s="26">
        <v>4095</v>
      </c>
      <c r="I57" s="8"/>
      <c r="K57" s="38"/>
    </row>
    <row r="58" spans="1:11" ht="15.75">
      <c r="A58" s="18">
        <v>34</v>
      </c>
      <c r="B58" s="58" t="s">
        <v>125</v>
      </c>
      <c r="C58" s="27" t="s">
        <v>70</v>
      </c>
      <c r="D58" s="26">
        <v>2.11</v>
      </c>
      <c r="E58" s="26"/>
      <c r="F58" s="21"/>
      <c r="G58" s="22"/>
      <c r="H58" s="26">
        <v>4431</v>
      </c>
      <c r="I58" s="8"/>
      <c r="K58" s="38"/>
    </row>
    <row r="59" spans="1:11" ht="15.75">
      <c r="A59" s="18">
        <v>35</v>
      </c>
      <c r="B59" s="59" t="s">
        <v>126</v>
      </c>
      <c r="C59" s="24" t="s">
        <v>67</v>
      </c>
      <c r="D59" s="26">
        <v>2.24</v>
      </c>
      <c r="E59" s="26"/>
      <c r="F59" s="21"/>
      <c r="G59" s="22"/>
      <c r="H59" s="26">
        <v>3897</v>
      </c>
      <c r="I59" s="8"/>
      <c r="K59" s="38"/>
    </row>
    <row r="60" spans="1:11" ht="31.5">
      <c r="A60" s="18">
        <v>36</v>
      </c>
      <c r="B60" s="59" t="s">
        <v>127</v>
      </c>
      <c r="C60" s="27" t="s">
        <v>70</v>
      </c>
      <c r="D60" s="29">
        <v>0.6</v>
      </c>
      <c r="E60" s="26"/>
      <c r="F60" s="21"/>
      <c r="G60" s="22"/>
      <c r="H60" s="26">
        <v>1044</v>
      </c>
      <c r="I60" s="8"/>
      <c r="K60" s="38"/>
    </row>
    <row r="61" spans="1:11" ht="15.75">
      <c r="A61" s="18">
        <v>37</v>
      </c>
      <c r="B61" s="59" t="s">
        <v>150</v>
      </c>
      <c r="C61" s="27" t="s">
        <v>151</v>
      </c>
      <c r="D61" s="29">
        <v>1.1</v>
      </c>
      <c r="E61" s="26"/>
      <c r="F61" s="21"/>
      <c r="G61" s="22"/>
      <c r="H61" s="26"/>
      <c r="I61" s="8"/>
      <c r="K61" s="38"/>
    </row>
    <row r="62" spans="1:9" ht="15.75">
      <c r="A62" s="18"/>
      <c r="B62" s="51" t="s">
        <v>73</v>
      </c>
      <c r="C62" s="27"/>
      <c r="D62" s="26"/>
      <c r="E62" s="26"/>
      <c r="F62" s="21"/>
      <c r="G62" s="22"/>
      <c r="H62" s="8"/>
      <c r="I62" s="8"/>
    </row>
    <row r="63" spans="1:11" ht="31.5">
      <c r="A63" s="18">
        <v>38</v>
      </c>
      <c r="B63" s="57" t="s">
        <v>74</v>
      </c>
      <c r="C63" s="27" t="s">
        <v>75</v>
      </c>
      <c r="D63" s="26">
        <v>0.03</v>
      </c>
      <c r="E63" s="26"/>
      <c r="F63" s="21"/>
      <c r="G63" s="22"/>
      <c r="H63" s="26">
        <v>63</v>
      </c>
      <c r="I63" s="8"/>
      <c r="K63" s="38"/>
    </row>
    <row r="64" spans="1:11" ht="31.5">
      <c r="A64" s="18">
        <v>39</v>
      </c>
      <c r="B64" s="57" t="s">
        <v>76</v>
      </c>
      <c r="C64" s="27" t="s">
        <v>77</v>
      </c>
      <c r="D64" s="29">
        <v>1.6</v>
      </c>
      <c r="E64" s="26"/>
      <c r="F64" s="21"/>
      <c r="G64" s="22"/>
      <c r="H64" s="26">
        <v>2784</v>
      </c>
      <c r="I64" s="8"/>
      <c r="K64" s="38"/>
    </row>
    <row r="65" spans="1:11" ht="15.75">
      <c r="A65" s="18"/>
      <c r="B65" s="51" t="s">
        <v>42</v>
      </c>
      <c r="C65" s="27"/>
      <c r="D65" s="29"/>
      <c r="E65" s="26"/>
      <c r="F65" s="21"/>
      <c r="G65" s="22"/>
      <c r="H65" s="26"/>
      <c r="I65" s="8"/>
      <c r="K65" s="38"/>
    </row>
    <row r="66" spans="1:11" ht="15.75">
      <c r="A66" s="18">
        <v>40</v>
      </c>
      <c r="B66" s="57" t="s">
        <v>132</v>
      </c>
      <c r="C66" s="27" t="s">
        <v>131</v>
      </c>
      <c r="D66" s="29">
        <v>0.15</v>
      </c>
      <c r="E66" s="26"/>
      <c r="F66" s="21"/>
      <c r="G66" s="22"/>
      <c r="H66" s="26">
        <v>315</v>
      </c>
      <c r="I66" s="8"/>
      <c r="K66" s="38"/>
    </row>
    <row r="67" spans="1:11" ht="15.75">
      <c r="A67" s="18"/>
      <c r="B67" s="51" t="s">
        <v>47</v>
      </c>
      <c r="C67" s="27"/>
      <c r="D67" s="29"/>
      <c r="E67" s="26"/>
      <c r="F67" s="21"/>
      <c r="G67" s="22"/>
      <c r="H67" s="26"/>
      <c r="I67" s="8"/>
      <c r="K67" s="38"/>
    </row>
    <row r="68" spans="1:11" ht="31.5">
      <c r="A68" s="18">
        <v>41</v>
      </c>
      <c r="B68" s="60" t="s">
        <v>124</v>
      </c>
      <c r="C68" s="27" t="s">
        <v>72</v>
      </c>
      <c r="D68" s="29">
        <v>1.36</v>
      </c>
      <c r="E68" s="26"/>
      <c r="F68" s="21"/>
      <c r="G68" s="22"/>
      <c r="H68" s="26">
        <v>2366</v>
      </c>
      <c r="I68" s="8"/>
      <c r="K68" s="38"/>
    </row>
    <row r="69" spans="1:9" ht="15.75">
      <c r="A69" s="18"/>
      <c r="B69" s="51" t="s">
        <v>62</v>
      </c>
      <c r="C69" s="27"/>
      <c r="D69" s="26"/>
      <c r="E69" s="26"/>
      <c r="F69" s="21"/>
      <c r="G69" s="22"/>
      <c r="H69" s="8"/>
      <c r="I69" s="8"/>
    </row>
    <row r="70" spans="1:11" ht="15.75">
      <c r="A70" s="18">
        <v>42</v>
      </c>
      <c r="B70" s="57" t="s">
        <v>93</v>
      </c>
      <c r="C70" s="27" t="s">
        <v>70</v>
      </c>
      <c r="D70" s="26">
        <v>0.37</v>
      </c>
      <c r="E70" s="35"/>
      <c r="F70" s="21"/>
      <c r="G70" s="22"/>
      <c r="H70" s="35">
        <v>777</v>
      </c>
      <c r="I70" s="8"/>
      <c r="K70" s="38"/>
    </row>
    <row r="71" spans="1:11" ht="15.75">
      <c r="A71" s="18">
        <v>43</v>
      </c>
      <c r="B71" s="57" t="s">
        <v>173</v>
      </c>
      <c r="C71" s="27" t="s">
        <v>172</v>
      </c>
      <c r="D71" s="29">
        <v>2</v>
      </c>
      <c r="E71" s="35"/>
      <c r="F71" s="21"/>
      <c r="G71" s="22"/>
      <c r="H71" s="35">
        <v>3480</v>
      </c>
      <c r="I71" s="8"/>
      <c r="K71" s="38"/>
    </row>
    <row r="72" spans="1:11" ht="15.75">
      <c r="A72" s="18"/>
      <c r="B72" s="51" t="s">
        <v>120</v>
      </c>
      <c r="C72" s="27"/>
      <c r="D72" s="26"/>
      <c r="E72" s="35"/>
      <c r="F72" s="21"/>
      <c r="G72" s="22"/>
      <c r="H72" s="35"/>
      <c r="I72" s="8"/>
      <c r="K72" s="38"/>
    </row>
    <row r="73" spans="1:11" ht="63">
      <c r="A73" s="18">
        <v>44</v>
      </c>
      <c r="B73" s="61" t="s">
        <v>146</v>
      </c>
      <c r="C73" s="27" t="s">
        <v>145</v>
      </c>
      <c r="D73" s="26">
        <v>0.92</v>
      </c>
      <c r="E73" s="35"/>
      <c r="F73" s="21"/>
      <c r="G73" s="22"/>
      <c r="H73" s="26">
        <v>1932</v>
      </c>
      <c r="I73" s="8"/>
      <c r="K73" s="38"/>
    </row>
    <row r="74" spans="1:9" ht="15.75">
      <c r="A74" s="18"/>
      <c r="B74" s="51" t="s">
        <v>64</v>
      </c>
      <c r="C74" s="27"/>
      <c r="D74" s="26"/>
      <c r="E74" s="35"/>
      <c r="F74" s="21"/>
      <c r="G74" s="22"/>
      <c r="H74" s="35"/>
      <c r="I74" s="8"/>
    </row>
    <row r="75" spans="1:11" ht="15.75">
      <c r="A75" s="18">
        <v>45</v>
      </c>
      <c r="B75" s="57" t="s">
        <v>94</v>
      </c>
      <c r="C75" s="27" t="s">
        <v>65</v>
      </c>
      <c r="D75" s="29">
        <v>0.2</v>
      </c>
      <c r="E75" s="35"/>
      <c r="F75" s="21"/>
      <c r="G75" s="22"/>
      <c r="H75" s="35">
        <v>420</v>
      </c>
      <c r="I75" s="8"/>
      <c r="K75" s="38"/>
    </row>
    <row r="76" spans="1:11" ht="15.75">
      <c r="A76" s="18">
        <v>46</v>
      </c>
      <c r="B76" s="57" t="s">
        <v>66</v>
      </c>
      <c r="C76" s="27" t="s">
        <v>65</v>
      </c>
      <c r="D76" s="26">
        <v>3.59</v>
      </c>
      <c r="E76" s="35"/>
      <c r="F76" s="21"/>
      <c r="G76" s="22"/>
      <c r="H76" s="35">
        <v>7539</v>
      </c>
      <c r="I76" s="8"/>
      <c r="K76" s="38"/>
    </row>
    <row r="77" spans="1:9" ht="15.75">
      <c r="A77" s="18"/>
      <c r="B77" s="51" t="s">
        <v>38</v>
      </c>
      <c r="C77" s="27"/>
      <c r="D77" s="26"/>
      <c r="E77" s="35"/>
      <c r="F77" s="21"/>
      <c r="G77" s="22"/>
      <c r="H77" s="36"/>
      <c r="I77" s="8"/>
    </row>
    <row r="78" spans="1:11" ht="31.5">
      <c r="A78" s="18">
        <v>47</v>
      </c>
      <c r="B78" s="57" t="s">
        <v>71</v>
      </c>
      <c r="C78" s="27" t="s">
        <v>72</v>
      </c>
      <c r="D78" s="29">
        <v>2.82</v>
      </c>
      <c r="E78" s="34"/>
      <c r="F78" s="27"/>
      <c r="G78" s="29"/>
      <c r="H78" s="43">
        <v>5922</v>
      </c>
      <c r="I78" s="8"/>
      <c r="K78" s="38"/>
    </row>
    <row r="79" spans="1:11" ht="15.75">
      <c r="A79" s="18">
        <v>48</v>
      </c>
      <c r="B79" s="57" t="s">
        <v>89</v>
      </c>
      <c r="C79" s="27" t="s">
        <v>79</v>
      </c>
      <c r="D79" s="29">
        <f>6.8-2</f>
        <v>4.8</v>
      </c>
      <c r="E79" s="34"/>
      <c r="F79" s="27"/>
      <c r="G79" s="29"/>
      <c r="H79" s="43">
        <v>8352</v>
      </c>
      <c r="I79" s="8"/>
      <c r="K79" s="38"/>
    </row>
    <row r="80" spans="1:11" ht="15.75">
      <c r="A80" s="18">
        <v>49</v>
      </c>
      <c r="B80" s="57" t="s">
        <v>90</v>
      </c>
      <c r="C80" s="27" t="s">
        <v>79</v>
      </c>
      <c r="D80" s="29">
        <v>4.9</v>
      </c>
      <c r="E80" s="34"/>
      <c r="F80" s="27"/>
      <c r="G80" s="29"/>
      <c r="H80" s="43">
        <v>8526</v>
      </c>
      <c r="I80" s="8"/>
      <c r="K80" s="38"/>
    </row>
    <row r="81" spans="1:11" ht="31.5">
      <c r="A81" s="18">
        <v>50</v>
      </c>
      <c r="B81" s="57" t="s">
        <v>133</v>
      </c>
      <c r="C81" s="27" t="s">
        <v>67</v>
      </c>
      <c r="D81" s="29">
        <v>0.65</v>
      </c>
      <c r="E81" s="34"/>
      <c r="F81" s="27"/>
      <c r="G81" s="29"/>
      <c r="H81" s="43">
        <v>1131</v>
      </c>
      <c r="I81" s="8"/>
      <c r="K81" s="38"/>
    </row>
    <row r="82" spans="1:11" ht="31.5">
      <c r="A82" s="18">
        <v>51</v>
      </c>
      <c r="B82" s="57" t="s">
        <v>134</v>
      </c>
      <c r="C82" s="27" t="s">
        <v>67</v>
      </c>
      <c r="D82" s="29">
        <v>0.54</v>
      </c>
      <c r="E82" s="34"/>
      <c r="F82" s="27"/>
      <c r="G82" s="29"/>
      <c r="H82" s="43">
        <v>939</v>
      </c>
      <c r="I82" s="8"/>
      <c r="K82" s="38"/>
    </row>
    <row r="83" spans="1:11" ht="15.75">
      <c r="A83" s="18">
        <v>52</v>
      </c>
      <c r="B83" s="57" t="s">
        <v>169</v>
      </c>
      <c r="C83" s="27" t="s">
        <v>70</v>
      </c>
      <c r="D83" s="20">
        <f>9-2</f>
        <v>7</v>
      </c>
      <c r="E83" s="34"/>
      <c r="F83" s="27"/>
      <c r="G83" s="29"/>
      <c r="H83" s="43">
        <v>6960</v>
      </c>
      <c r="I83" s="8"/>
      <c r="K83" s="38"/>
    </row>
    <row r="84" spans="1:9" ht="15.75">
      <c r="A84" s="18"/>
      <c r="B84" s="51" t="s">
        <v>32</v>
      </c>
      <c r="C84" s="27"/>
      <c r="D84" s="26"/>
      <c r="E84" s="26"/>
      <c r="F84" s="21"/>
      <c r="G84" s="22"/>
      <c r="H84" s="8"/>
      <c r="I84" s="8"/>
    </row>
    <row r="85" spans="1:11" ht="31.5">
      <c r="A85" s="18">
        <v>53</v>
      </c>
      <c r="B85" s="57" t="s">
        <v>80</v>
      </c>
      <c r="C85" s="24" t="s">
        <v>61</v>
      </c>
      <c r="D85" s="26">
        <v>0.44</v>
      </c>
      <c r="E85" s="26"/>
      <c r="F85" s="21"/>
      <c r="G85" s="22"/>
      <c r="H85" s="26">
        <v>765</v>
      </c>
      <c r="I85" s="8"/>
      <c r="K85" s="38"/>
    </row>
    <row r="86" spans="1:11" ht="31.5">
      <c r="A86" s="18">
        <v>54</v>
      </c>
      <c r="B86" s="57" t="s">
        <v>91</v>
      </c>
      <c r="C86" s="27" t="s">
        <v>60</v>
      </c>
      <c r="D86" s="29">
        <v>1.32</v>
      </c>
      <c r="E86" s="26"/>
      <c r="F86" s="21"/>
      <c r="G86" s="22"/>
      <c r="H86" s="26">
        <v>2296</v>
      </c>
      <c r="I86" s="8"/>
      <c r="K86" s="38"/>
    </row>
    <row r="87" spans="1:11" ht="31.5">
      <c r="A87" s="18">
        <v>55</v>
      </c>
      <c r="B87" s="57" t="s">
        <v>92</v>
      </c>
      <c r="C87" s="27" t="s">
        <v>78</v>
      </c>
      <c r="D87" s="26">
        <v>0.88</v>
      </c>
      <c r="E87" s="26"/>
      <c r="F87" s="21"/>
      <c r="G87" s="22"/>
      <c r="H87" s="26">
        <v>1531</v>
      </c>
      <c r="I87" s="8"/>
      <c r="K87" s="38"/>
    </row>
    <row r="88" spans="1:11" ht="47.25">
      <c r="A88" s="18">
        <v>56</v>
      </c>
      <c r="B88" s="57" t="s">
        <v>128</v>
      </c>
      <c r="C88" s="27" t="s">
        <v>129</v>
      </c>
      <c r="D88" s="26">
        <v>0.52</v>
      </c>
      <c r="E88" s="26"/>
      <c r="F88" s="21"/>
      <c r="G88" s="22"/>
      <c r="H88" s="26">
        <v>904</v>
      </c>
      <c r="I88" s="8"/>
      <c r="K88" s="38"/>
    </row>
    <row r="89" spans="1:11" ht="31.5">
      <c r="A89" s="18">
        <v>57</v>
      </c>
      <c r="B89" s="57" t="s">
        <v>152</v>
      </c>
      <c r="C89" s="27" t="s">
        <v>151</v>
      </c>
      <c r="D89" s="29">
        <v>44.3</v>
      </c>
      <c r="E89" s="26"/>
      <c r="F89" s="21"/>
      <c r="G89" s="22"/>
      <c r="H89" s="26">
        <v>77082</v>
      </c>
      <c r="I89" s="8"/>
      <c r="K89" s="38"/>
    </row>
    <row r="90" spans="1:11" ht="15.75">
      <c r="A90" s="18"/>
      <c r="B90" s="57"/>
      <c r="C90" s="27"/>
      <c r="D90" s="29"/>
      <c r="E90" s="26"/>
      <c r="F90" s="21"/>
      <c r="G90" s="22"/>
      <c r="H90" s="26"/>
      <c r="I90" s="8"/>
      <c r="K90" s="38"/>
    </row>
    <row r="91" spans="1:9" ht="15.75">
      <c r="A91" s="18"/>
      <c r="B91" s="56" t="s">
        <v>18</v>
      </c>
      <c r="C91" s="27"/>
      <c r="D91" s="88">
        <f>SUM(D92:D106)</f>
        <v>14.089999999999998</v>
      </c>
      <c r="E91" s="26"/>
      <c r="F91" s="21"/>
      <c r="G91" s="22"/>
      <c r="H91" s="8"/>
      <c r="I91" s="8"/>
    </row>
    <row r="92" spans="1:9" ht="15.75">
      <c r="A92" s="18"/>
      <c r="B92" s="51" t="s">
        <v>42</v>
      </c>
      <c r="C92" s="27"/>
      <c r="D92" s="29"/>
      <c r="E92" s="26"/>
      <c r="F92" s="21"/>
      <c r="G92" s="22"/>
      <c r="H92" s="8"/>
      <c r="I92" s="8"/>
    </row>
    <row r="93" spans="1:9" ht="15.75">
      <c r="A93" s="18">
        <v>58</v>
      </c>
      <c r="B93" s="57" t="s">
        <v>86</v>
      </c>
      <c r="C93" s="27" t="s">
        <v>85</v>
      </c>
      <c r="D93" s="29">
        <v>0.32</v>
      </c>
      <c r="E93" s="26"/>
      <c r="F93" s="21"/>
      <c r="G93" s="22"/>
      <c r="H93" s="18" t="s">
        <v>24</v>
      </c>
      <c r="I93" s="8"/>
    </row>
    <row r="94" spans="1:9" ht="15.75">
      <c r="A94" s="18"/>
      <c r="B94" s="51" t="s">
        <v>64</v>
      </c>
      <c r="C94" s="27"/>
      <c r="D94" s="29"/>
      <c r="E94" s="26"/>
      <c r="F94" s="21"/>
      <c r="G94" s="22"/>
      <c r="H94" s="18"/>
      <c r="I94" s="8"/>
    </row>
    <row r="95" spans="1:11" ht="15.75">
      <c r="A95" s="18">
        <v>59</v>
      </c>
      <c r="B95" s="57" t="s">
        <v>88</v>
      </c>
      <c r="C95" s="27" t="s">
        <v>85</v>
      </c>
      <c r="D95" s="29">
        <v>0.44</v>
      </c>
      <c r="E95" s="26"/>
      <c r="F95" s="21"/>
      <c r="G95" s="22"/>
      <c r="H95" s="26">
        <v>660</v>
      </c>
      <c r="I95" s="8"/>
      <c r="K95" s="38"/>
    </row>
    <row r="96" spans="1:11" ht="15.75">
      <c r="A96" s="18"/>
      <c r="B96" s="51" t="s">
        <v>38</v>
      </c>
      <c r="C96" s="27"/>
      <c r="D96" s="29"/>
      <c r="E96" s="26"/>
      <c r="F96" s="21"/>
      <c r="G96" s="22"/>
      <c r="H96" s="26"/>
      <c r="I96" s="8"/>
      <c r="K96" s="38"/>
    </row>
    <row r="97" spans="1:11" ht="15.75">
      <c r="A97" s="18">
        <v>60</v>
      </c>
      <c r="B97" s="57" t="s">
        <v>174</v>
      </c>
      <c r="C97" s="27" t="s">
        <v>85</v>
      </c>
      <c r="D97" s="29">
        <v>1</v>
      </c>
      <c r="E97" s="26"/>
      <c r="F97" s="21"/>
      <c r="G97" s="22"/>
      <c r="H97" s="26">
        <v>1500</v>
      </c>
      <c r="I97" s="8"/>
      <c r="K97" s="38"/>
    </row>
    <row r="98" spans="1:9" ht="15.75">
      <c r="A98" s="18"/>
      <c r="B98" s="51" t="s">
        <v>32</v>
      </c>
      <c r="C98" s="27"/>
      <c r="D98" s="29"/>
      <c r="E98" s="26"/>
      <c r="F98" s="21"/>
      <c r="G98" s="22"/>
      <c r="H98" s="8"/>
      <c r="I98" s="8"/>
    </row>
    <row r="99" spans="1:11" ht="15.75">
      <c r="A99" s="18">
        <v>61</v>
      </c>
      <c r="B99" s="57" t="s">
        <v>81</v>
      </c>
      <c r="C99" s="27" t="s">
        <v>82</v>
      </c>
      <c r="D99" s="29">
        <f>6.59-2</f>
        <v>4.59</v>
      </c>
      <c r="E99" s="26"/>
      <c r="F99" s="21"/>
      <c r="G99" s="22"/>
      <c r="H99" s="26">
        <v>6885</v>
      </c>
      <c r="I99" s="8"/>
      <c r="K99" s="38"/>
    </row>
    <row r="100" spans="1:11" ht="15.75">
      <c r="A100" s="18">
        <v>62</v>
      </c>
      <c r="B100" s="57" t="s">
        <v>81</v>
      </c>
      <c r="C100" s="27" t="s">
        <v>83</v>
      </c>
      <c r="D100" s="29">
        <v>4.14</v>
      </c>
      <c r="E100" s="26"/>
      <c r="F100" s="21"/>
      <c r="G100" s="22"/>
      <c r="H100" s="26">
        <v>6210</v>
      </c>
      <c r="I100" s="8"/>
      <c r="K100" s="38"/>
    </row>
    <row r="101" spans="1:11" ht="15.75">
      <c r="A101" s="18">
        <v>63</v>
      </c>
      <c r="B101" s="57" t="s">
        <v>81</v>
      </c>
      <c r="C101" s="27" t="s">
        <v>84</v>
      </c>
      <c r="D101" s="29">
        <v>2.88</v>
      </c>
      <c r="E101" s="26"/>
      <c r="F101" s="21"/>
      <c r="G101" s="22"/>
      <c r="H101" s="26">
        <v>4320</v>
      </c>
      <c r="I101" s="8"/>
      <c r="K101" s="38"/>
    </row>
    <row r="102" spans="1:11" ht="15.75">
      <c r="A102" s="18"/>
      <c r="B102" s="57" t="s">
        <v>153</v>
      </c>
      <c r="C102" s="27" t="s">
        <v>83</v>
      </c>
      <c r="D102" s="29">
        <v>0.08</v>
      </c>
      <c r="E102" s="26"/>
      <c r="F102" s="21"/>
      <c r="G102" s="22"/>
      <c r="H102" s="26">
        <v>120</v>
      </c>
      <c r="I102" s="8"/>
      <c r="K102" s="38"/>
    </row>
    <row r="103" spans="1:9" ht="15.75">
      <c r="A103" s="18"/>
      <c r="B103" s="53" t="s">
        <v>57</v>
      </c>
      <c r="C103" s="27"/>
      <c r="D103" s="29"/>
      <c r="E103" s="26"/>
      <c r="F103" s="21"/>
      <c r="G103" s="22"/>
      <c r="H103" s="8"/>
      <c r="I103" s="8"/>
    </row>
    <row r="104" spans="1:9" ht="15.75">
      <c r="A104" s="18">
        <v>64</v>
      </c>
      <c r="B104" s="57" t="s">
        <v>58</v>
      </c>
      <c r="C104" s="27" t="s">
        <v>84</v>
      </c>
      <c r="D104" s="29">
        <v>0.14</v>
      </c>
      <c r="E104" s="26"/>
      <c r="F104" s="21"/>
      <c r="G104" s="22"/>
      <c r="H104" s="18" t="s">
        <v>24</v>
      </c>
      <c r="I104" s="8"/>
    </row>
    <row r="105" spans="1:9" ht="15.75">
      <c r="A105" s="18"/>
      <c r="B105" s="51" t="s">
        <v>41</v>
      </c>
      <c r="C105" s="27"/>
      <c r="D105" s="29"/>
      <c r="E105" s="26"/>
      <c r="F105" s="21"/>
      <c r="G105" s="22"/>
      <c r="H105" s="8"/>
      <c r="I105" s="8"/>
    </row>
    <row r="106" spans="1:9" ht="15.75">
      <c r="A106" s="18">
        <v>65</v>
      </c>
      <c r="B106" s="62" t="s">
        <v>59</v>
      </c>
      <c r="C106" s="27" t="s">
        <v>84</v>
      </c>
      <c r="D106" s="29">
        <v>0.5</v>
      </c>
      <c r="E106" s="26"/>
      <c r="F106" s="21"/>
      <c r="G106" s="22"/>
      <c r="H106" s="18" t="s">
        <v>24</v>
      </c>
      <c r="I106" s="8"/>
    </row>
    <row r="107" spans="1:9" ht="15.75">
      <c r="A107" s="18"/>
      <c r="B107" s="62"/>
      <c r="C107" s="27"/>
      <c r="D107" s="29"/>
      <c r="E107" s="26"/>
      <c r="F107" s="21"/>
      <c r="G107" s="22"/>
      <c r="H107" s="8"/>
      <c r="I107" s="8"/>
    </row>
    <row r="108" spans="1:9" ht="15.75">
      <c r="A108" s="18"/>
      <c r="B108" s="63" t="s">
        <v>19</v>
      </c>
      <c r="C108" s="27"/>
      <c r="D108" s="87">
        <f>SUM(D109:D135)</f>
        <v>5.379999999999999</v>
      </c>
      <c r="E108" s="26"/>
      <c r="F108" s="21"/>
      <c r="G108" s="22"/>
      <c r="H108" s="8"/>
      <c r="I108" s="8"/>
    </row>
    <row r="109" spans="1:9" ht="15.75">
      <c r="A109" s="18"/>
      <c r="B109" s="51" t="s">
        <v>42</v>
      </c>
      <c r="C109" s="27"/>
      <c r="D109" s="26"/>
      <c r="E109" s="26"/>
      <c r="F109" s="21"/>
      <c r="G109" s="22"/>
      <c r="H109" s="8"/>
      <c r="I109" s="8"/>
    </row>
    <row r="110" spans="1:9" ht="15.75">
      <c r="A110" s="18">
        <v>66</v>
      </c>
      <c r="B110" s="62" t="s">
        <v>44</v>
      </c>
      <c r="C110" s="27" t="s">
        <v>147</v>
      </c>
      <c r="D110" s="29">
        <v>0.1</v>
      </c>
      <c r="E110" s="26"/>
      <c r="F110" s="21"/>
      <c r="G110" s="22"/>
      <c r="H110" s="18" t="s">
        <v>24</v>
      </c>
      <c r="I110" s="8"/>
    </row>
    <row r="111" spans="1:9" ht="15.75">
      <c r="A111" s="18">
        <v>67</v>
      </c>
      <c r="B111" s="62" t="s">
        <v>148</v>
      </c>
      <c r="C111" s="27" t="s">
        <v>46</v>
      </c>
      <c r="D111" s="29">
        <v>0.28</v>
      </c>
      <c r="E111" s="26"/>
      <c r="F111" s="21"/>
      <c r="G111" s="22"/>
      <c r="H111" s="18" t="s">
        <v>24</v>
      </c>
      <c r="I111" s="8"/>
    </row>
    <row r="112" spans="1:9" ht="15.75">
      <c r="A112" s="18"/>
      <c r="B112" s="51" t="s">
        <v>43</v>
      </c>
      <c r="C112" s="27"/>
      <c r="D112" s="26"/>
      <c r="E112" s="26"/>
      <c r="F112" s="21"/>
      <c r="G112" s="22"/>
      <c r="H112" s="8"/>
      <c r="I112" s="8"/>
    </row>
    <row r="113" spans="1:9" ht="15.75">
      <c r="A113" s="18">
        <v>68</v>
      </c>
      <c r="B113" s="62" t="s">
        <v>45</v>
      </c>
      <c r="C113" s="27" t="s">
        <v>46</v>
      </c>
      <c r="D113" s="26">
        <v>0.13</v>
      </c>
      <c r="E113" s="26"/>
      <c r="F113" s="21"/>
      <c r="G113" s="22"/>
      <c r="H113" s="18" t="s">
        <v>24</v>
      </c>
      <c r="I113" s="8"/>
    </row>
    <row r="114" spans="1:9" ht="15.75">
      <c r="A114" s="18"/>
      <c r="B114" s="51" t="s">
        <v>47</v>
      </c>
      <c r="C114" s="27"/>
      <c r="D114" s="26"/>
      <c r="E114" s="26"/>
      <c r="F114" s="21"/>
      <c r="G114" s="22"/>
      <c r="H114" s="8"/>
      <c r="I114" s="8"/>
    </row>
    <row r="115" spans="1:9" ht="15.75">
      <c r="A115" s="18">
        <v>69</v>
      </c>
      <c r="B115" s="62" t="s">
        <v>48</v>
      </c>
      <c r="C115" s="27" t="s">
        <v>49</v>
      </c>
      <c r="D115" s="26">
        <v>0.59</v>
      </c>
      <c r="E115" s="26"/>
      <c r="F115" s="21"/>
      <c r="G115" s="22"/>
      <c r="H115" s="18" t="s">
        <v>24</v>
      </c>
      <c r="I115" s="8"/>
    </row>
    <row r="116" spans="1:9" ht="15.75">
      <c r="A116" s="18"/>
      <c r="B116" s="51" t="s">
        <v>50</v>
      </c>
      <c r="C116" s="27"/>
      <c r="D116" s="26"/>
      <c r="E116" s="26"/>
      <c r="F116" s="21"/>
      <c r="G116" s="22"/>
      <c r="H116" s="8"/>
      <c r="I116" s="8"/>
    </row>
    <row r="117" spans="1:9" ht="15.75">
      <c r="A117" s="18">
        <v>70</v>
      </c>
      <c r="B117" s="62" t="s">
        <v>51</v>
      </c>
      <c r="C117" s="27" t="s">
        <v>46</v>
      </c>
      <c r="D117" s="26">
        <v>0.57</v>
      </c>
      <c r="E117" s="26"/>
      <c r="F117" s="21"/>
      <c r="G117" s="22"/>
      <c r="H117" s="18" t="s">
        <v>24</v>
      </c>
      <c r="I117" s="8"/>
    </row>
    <row r="118" spans="1:11" ht="15.75">
      <c r="A118" s="18"/>
      <c r="B118" s="53" t="s">
        <v>31</v>
      </c>
      <c r="C118" s="27"/>
      <c r="D118" s="26"/>
      <c r="E118" s="26"/>
      <c r="F118" s="21"/>
      <c r="G118" s="22"/>
      <c r="H118" s="18"/>
      <c r="I118" s="8"/>
      <c r="K118" s="44"/>
    </row>
    <row r="119" spans="1:11" ht="15.75">
      <c r="A119" s="18">
        <v>71</v>
      </c>
      <c r="B119" s="64" t="s">
        <v>122</v>
      </c>
      <c r="C119" s="27" t="s">
        <v>123</v>
      </c>
      <c r="D119" s="26">
        <v>0.02</v>
      </c>
      <c r="E119" s="26"/>
      <c r="F119" s="21"/>
      <c r="G119" s="22"/>
      <c r="H119" s="18"/>
      <c r="I119" s="8"/>
      <c r="K119" s="44"/>
    </row>
    <row r="120" spans="1:9" ht="15.75">
      <c r="A120" s="18"/>
      <c r="B120" s="51" t="s">
        <v>32</v>
      </c>
      <c r="C120" s="27"/>
      <c r="D120" s="26"/>
      <c r="E120" s="26"/>
      <c r="F120" s="21"/>
      <c r="G120" s="22"/>
      <c r="H120" s="8"/>
      <c r="I120" s="8"/>
    </row>
    <row r="121" spans="1:9" ht="15.75" customHeight="1">
      <c r="A121" s="18">
        <v>72</v>
      </c>
      <c r="B121" s="62" t="s">
        <v>32</v>
      </c>
      <c r="C121" s="27" t="s">
        <v>52</v>
      </c>
      <c r="D121" s="26">
        <v>0.57</v>
      </c>
      <c r="E121" s="26"/>
      <c r="F121" s="21"/>
      <c r="G121" s="22"/>
      <c r="H121" s="18" t="s">
        <v>24</v>
      </c>
      <c r="I121" s="8"/>
    </row>
    <row r="122" spans="1:9" ht="15.75">
      <c r="A122" s="18">
        <v>73</v>
      </c>
      <c r="B122" s="62" t="s">
        <v>32</v>
      </c>
      <c r="C122" s="27" t="s">
        <v>53</v>
      </c>
      <c r="D122" s="26">
        <v>0.41</v>
      </c>
      <c r="E122" s="26"/>
      <c r="F122" s="21"/>
      <c r="G122" s="22"/>
      <c r="H122" s="18" t="s">
        <v>24</v>
      </c>
      <c r="I122" s="8"/>
    </row>
    <row r="123" spans="1:9" ht="15.75" customHeight="1">
      <c r="A123" s="18">
        <v>74</v>
      </c>
      <c r="B123" s="62" t="s">
        <v>32</v>
      </c>
      <c r="C123" s="27" t="s">
        <v>54</v>
      </c>
      <c r="D123" s="26">
        <v>0.12</v>
      </c>
      <c r="E123" s="26"/>
      <c r="F123" s="21"/>
      <c r="G123" s="22"/>
      <c r="H123" s="18" t="s">
        <v>24</v>
      </c>
      <c r="I123" s="8"/>
    </row>
    <row r="124" spans="1:9" ht="15.75" customHeight="1">
      <c r="A124" s="18">
        <v>75</v>
      </c>
      <c r="B124" s="62" t="s">
        <v>32</v>
      </c>
      <c r="C124" s="27" t="s">
        <v>55</v>
      </c>
      <c r="D124" s="26">
        <v>0.29</v>
      </c>
      <c r="E124" s="26"/>
      <c r="F124" s="21"/>
      <c r="G124" s="22"/>
      <c r="H124" s="18" t="s">
        <v>24</v>
      </c>
      <c r="I124" s="8"/>
    </row>
    <row r="125" spans="1:9" ht="15.75">
      <c r="A125" s="18">
        <v>76</v>
      </c>
      <c r="B125" s="62" t="s">
        <v>32</v>
      </c>
      <c r="C125" s="27" t="s">
        <v>56</v>
      </c>
      <c r="D125" s="26">
        <v>0.55</v>
      </c>
      <c r="E125" s="26"/>
      <c r="F125" s="21"/>
      <c r="G125" s="22"/>
      <c r="H125" s="18" t="s">
        <v>24</v>
      </c>
      <c r="I125" s="8"/>
    </row>
    <row r="126" spans="1:9" ht="15.75">
      <c r="A126" s="18">
        <v>77</v>
      </c>
      <c r="B126" s="62" t="s">
        <v>32</v>
      </c>
      <c r="C126" s="27" t="s">
        <v>157</v>
      </c>
      <c r="D126" s="26">
        <v>0.29</v>
      </c>
      <c r="E126" s="26"/>
      <c r="F126" s="21"/>
      <c r="G126" s="22"/>
      <c r="H126" s="18" t="s">
        <v>24</v>
      </c>
      <c r="I126" s="8"/>
    </row>
    <row r="127" spans="1:9" ht="15.75">
      <c r="A127" s="18">
        <v>78</v>
      </c>
      <c r="B127" s="62" t="s">
        <v>32</v>
      </c>
      <c r="C127" s="27" t="s">
        <v>147</v>
      </c>
      <c r="D127" s="26">
        <f>0.04+0.5</f>
        <v>0.54</v>
      </c>
      <c r="E127" s="26"/>
      <c r="F127" s="21"/>
      <c r="G127" s="22"/>
      <c r="H127" s="18" t="s">
        <v>24</v>
      </c>
      <c r="I127" s="8"/>
    </row>
    <row r="128" spans="1:9" ht="15.75">
      <c r="A128" s="18">
        <v>79</v>
      </c>
      <c r="B128" s="62" t="s">
        <v>32</v>
      </c>
      <c r="C128" s="27" t="s">
        <v>121</v>
      </c>
      <c r="D128" s="26">
        <v>0.04</v>
      </c>
      <c r="E128" s="26"/>
      <c r="F128" s="21"/>
      <c r="G128" s="22"/>
      <c r="H128" s="18" t="s">
        <v>24</v>
      </c>
      <c r="I128" s="8"/>
    </row>
    <row r="129" spans="1:9" ht="15.75">
      <c r="A129" s="18">
        <v>80</v>
      </c>
      <c r="B129" s="62" t="s">
        <v>32</v>
      </c>
      <c r="C129" s="27" t="s">
        <v>46</v>
      </c>
      <c r="D129" s="29">
        <v>0.5</v>
      </c>
      <c r="E129" s="26"/>
      <c r="F129" s="21"/>
      <c r="G129" s="22"/>
      <c r="H129" s="18" t="s">
        <v>24</v>
      </c>
      <c r="I129" s="8"/>
    </row>
    <row r="130" spans="1:9" ht="15.75">
      <c r="A130" s="18"/>
      <c r="B130" s="53" t="s">
        <v>57</v>
      </c>
      <c r="C130" s="27"/>
      <c r="D130" s="26"/>
      <c r="E130" s="26"/>
      <c r="F130" s="21"/>
      <c r="G130" s="22"/>
      <c r="H130" s="8"/>
      <c r="I130" s="8"/>
    </row>
    <row r="131" spans="1:9" ht="15.75">
      <c r="A131" s="18">
        <v>81</v>
      </c>
      <c r="B131" s="62" t="s">
        <v>58</v>
      </c>
      <c r="C131" s="27" t="s">
        <v>46</v>
      </c>
      <c r="D131" s="26">
        <v>0.02</v>
      </c>
      <c r="E131" s="26"/>
      <c r="F131" s="21"/>
      <c r="G131" s="22"/>
      <c r="H131" s="18" t="s">
        <v>24</v>
      </c>
      <c r="I131" s="8"/>
    </row>
    <row r="132" spans="1:9" ht="15.75">
      <c r="A132" s="18"/>
      <c r="B132" s="51" t="s">
        <v>41</v>
      </c>
      <c r="C132" s="27"/>
      <c r="D132" s="26"/>
      <c r="E132" s="26"/>
      <c r="F132" s="21"/>
      <c r="G132" s="22"/>
      <c r="H132" s="8"/>
      <c r="I132" s="8"/>
    </row>
    <row r="133" spans="1:9" ht="15.75">
      <c r="A133" s="18">
        <v>82</v>
      </c>
      <c r="B133" s="62" t="s">
        <v>59</v>
      </c>
      <c r="C133" s="27" t="s">
        <v>46</v>
      </c>
      <c r="D133" s="29">
        <f>0.8-0.5-0.2</f>
        <v>0.10000000000000003</v>
      </c>
      <c r="E133" s="26"/>
      <c r="F133" s="21"/>
      <c r="G133" s="22"/>
      <c r="H133" s="18" t="s">
        <v>24</v>
      </c>
      <c r="I133" s="8"/>
    </row>
    <row r="134" spans="1:9" ht="15.75">
      <c r="A134" s="18">
        <v>83</v>
      </c>
      <c r="B134" s="62" t="s">
        <v>59</v>
      </c>
      <c r="C134" s="27" t="s">
        <v>46</v>
      </c>
      <c r="D134" s="29">
        <f>0.2-0.1</f>
        <v>0.1</v>
      </c>
      <c r="E134" s="26"/>
      <c r="F134" s="21"/>
      <c r="G134" s="22"/>
      <c r="H134" s="18" t="s">
        <v>24</v>
      </c>
      <c r="I134" s="8"/>
    </row>
    <row r="135" spans="1:9" ht="15.75">
      <c r="A135" s="18">
        <v>84</v>
      </c>
      <c r="B135" s="62" t="s">
        <v>59</v>
      </c>
      <c r="C135" s="27" t="s">
        <v>46</v>
      </c>
      <c r="D135" s="26">
        <f>0.36-0.2</f>
        <v>0.15999999999999998</v>
      </c>
      <c r="E135" s="26"/>
      <c r="F135" s="21"/>
      <c r="G135" s="22"/>
      <c r="H135" s="18" t="s">
        <v>24</v>
      </c>
      <c r="I135" s="8"/>
    </row>
    <row r="136" spans="1:9" ht="15.75">
      <c r="A136" s="18"/>
      <c r="B136" s="65"/>
      <c r="C136" s="27"/>
      <c r="D136" s="26"/>
      <c r="E136" s="26"/>
      <c r="F136" s="21"/>
      <c r="G136" s="22"/>
      <c r="H136" s="8"/>
      <c r="I136" s="8"/>
    </row>
    <row r="137" spans="1:9" ht="15.75">
      <c r="A137" s="18"/>
      <c r="B137" s="63" t="s">
        <v>20</v>
      </c>
      <c r="C137" s="27"/>
      <c r="D137" s="87">
        <f>SUM(D138:D177)</f>
        <v>15.290000000000001</v>
      </c>
      <c r="E137" s="26"/>
      <c r="F137" s="21"/>
      <c r="G137" s="22"/>
      <c r="H137" s="8"/>
      <c r="I137" s="8"/>
    </row>
    <row r="138" spans="1:9" ht="15.75">
      <c r="A138" s="18"/>
      <c r="B138" s="51" t="s">
        <v>42</v>
      </c>
      <c r="C138" s="27"/>
      <c r="D138" s="26"/>
      <c r="E138" s="26"/>
      <c r="F138" s="21"/>
      <c r="G138" s="22"/>
      <c r="H138" s="8"/>
      <c r="I138" s="8"/>
    </row>
    <row r="139" spans="1:9" ht="15.75">
      <c r="A139" s="18">
        <v>85</v>
      </c>
      <c r="B139" s="64" t="s">
        <v>176</v>
      </c>
      <c r="C139" s="27" t="s">
        <v>100</v>
      </c>
      <c r="D139" s="26">
        <v>0.02</v>
      </c>
      <c r="E139" s="26"/>
      <c r="F139" s="21"/>
      <c r="G139" s="22"/>
      <c r="H139" s="18" t="s">
        <v>24</v>
      </c>
      <c r="I139" s="8"/>
    </row>
    <row r="140" spans="1:9" ht="15.75">
      <c r="A140" s="18"/>
      <c r="B140" s="51" t="s">
        <v>13</v>
      </c>
      <c r="C140" s="27"/>
      <c r="D140" s="26"/>
      <c r="E140" s="26"/>
      <c r="F140" s="21"/>
      <c r="G140" s="22"/>
      <c r="H140" s="8"/>
      <c r="I140" s="8"/>
    </row>
    <row r="141" spans="1:11" ht="15.75">
      <c r="A141" s="18">
        <v>86</v>
      </c>
      <c r="B141" s="62" t="s">
        <v>139</v>
      </c>
      <c r="C141" s="27" t="s">
        <v>138</v>
      </c>
      <c r="D141" s="29">
        <v>1.2</v>
      </c>
      <c r="E141" s="26"/>
      <c r="F141" s="21"/>
      <c r="G141" s="22"/>
      <c r="H141" s="26">
        <v>1800</v>
      </c>
      <c r="I141" s="8"/>
      <c r="K141" s="38"/>
    </row>
    <row r="142" spans="1:9" ht="15.75">
      <c r="A142" s="18"/>
      <c r="B142" s="51" t="s">
        <v>47</v>
      </c>
      <c r="C142" s="27"/>
      <c r="D142" s="26"/>
      <c r="E142" s="26"/>
      <c r="F142" s="21"/>
      <c r="G142" s="22"/>
      <c r="H142" s="8"/>
      <c r="I142" s="8"/>
    </row>
    <row r="143" spans="1:9" ht="15.75">
      <c r="A143" s="18">
        <v>87</v>
      </c>
      <c r="B143" s="62" t="s">
        <v>99</v>
      </c>
      <c r="C143" s="27" t="s">
        <v>97</v>
      </c>
      <c r="D143" s="40">
        <v>0.5</v>
      </c>
      <c r="E143" s="26"/>
      <c r="F143" s="21"/>
      <c r="G143" s="22"/>
      <c r="H143" s="18" t="s">
        <v>24</v>
      </c>
      <c r="I143" s="8"/>
    </row>
    <row r="144" spans="1:9" ht="15.75">
      <c r="A144" s="18"/>
      <c r="B144" s="51" t="s">
        <v>62</v>
      </c>
      <c r="C144" s="27"/>
      <c r="D144" s="40"/>
      <c r="E144" s="26"/>
      <c r="F144" s="21"/>
      <c r="G144" s="22"/>
      <c r="H144" s="18"/>
      <c r="I144" s="8"/>
    </row>
    <row r="145" spans="1:11" ht="31.5">
      <c r="A145" s="18">
        <v>88</v>
      </c>
      <c r="B145" s="62" t="s">
        <v>196</v>
      </c>
      <c r="C145" s="27" t="s">
        <v>195</v>
      </c>
      <c r="D145" s="40">
        <v>0.05</v>
      </c>
      <c r="E145" s="26"/>
      <c r="F145" s="21"/>
      <c r="G145" s="22"/>
      <c r="H145" s="26">
        <v>75</v>
      </c>
      <c r="I145" s="8"/>
      <c r="K145" s="38"/>
    </row>
    <row r="146" spans="1:11" ht="31.5">
      <c r="A146" s="18">
        <v>89</v>
      </c>
      <c r="B146" s="62" t="s">
        <v>196</v>
      </c>
      <c r="C146" s="27" t="s">
        <v>197</v>
      </c>
      <c r="D146" s="40">
        <v>0.1</v>
      </c>
      <c r="E146" s="26"/>
      <c r="F146" s="21"/>
      <c r="G146" s="22"/>
      <c r="H146" s="26">
        <v>150</v>
      </c>
      <c r="I146" s="8"/>
      <c r="K146" s="38"/>
    </row>
    <row r="147" spans="1:9" ht="15.75">
      <c r="A147" s="18"/>
      <c r="B147" s="51" t="s">
        <v>120</v>
      </c>
      <c r="C147" s="27"/>
      <c r="D147" s="40"/>
      <c r="E147" s="26"/>
      <c r="F147" s="21"/>
      <c r="G147" s="22"/>
      <c r="H147" s="18"/>
      <c r="I147" s="8"/>
    </row>
    <row r="148" spans="1:9" ht="15.75">
      <c r="A148" s="18">
        <v>90</v>
      </c>
      <c r="B148" s="62" t="s">
        <v>120</v>
      </c>
      <c r="C148" s="27" t="s">
        <v>100</v>
      </c>
      <c r="D148" s="40">
        <v>0.5</v>
      </c>
      <c r="E148" s="26"/>
      <c r="F148" s="21"/>
      <c r="G148" s="22"/>
      <c r="H148" s="18" t="s">
        <v>24</v>
      </c>
      <c r="I148" s="8"/>
    </row>
    <row r="149" spans="1:9" ht="15.75">
      <c r="A149" s="18">
        <v>91</v>
      </c>
      <c r="B149" s="62" t="s">
        <v>120</v>
      </c>
      <c r="C149" s="27" t="s">
        <v>107</v>
      </c>
      <c r="D149" s="29">
        <v>0.1</v>
      </c>
      <c r="E149" s="26"/>
      <c r="F149" s="21"/>
      <c r="G149" s="22"/>
      <c r="H149" s="18" t="s">
        <v>24</v>
      </c>
      <c r="I149" s="8"/>
    </row>
    <row r="150" spans="1:9" ht="15.75">
      <c r="A150" s="18"/>
      <c r="B150" s="53" t="s">
        <v>31</v>
      </c>
      <c r="C150" s="27"/>
      <c r="D150" s="26"/>
      <c r="E150" s="26"/>
      <c r="F150" s="21"/>
      <c r="G150" s="22"/>
      <c r="H150" s="8"/>
      <c r="I150" s="8"/>
    </row>
    <row r="151" spans="1:9" ht="15.75">
      <c r="A151" s="18">
        <v>92</v>
      </c>
      <c r="B151" s="62" t="s">
        <v>101</v>
      </c>
      <c r="C151" s="27" t="s">
        <v>97</v>
      </c>
      <c r="D151" s="40">
        <v>0.3</v>
      </c>
      <c r="E151" s="26"/>
      <c r="F151" s="21"/>
      <c r="G151" s="22"/>
      <c r="H151" s="18" t="s">
        <v>24</v>
      </c>
      <c r="I151" s="8"/>
    </row>
    <row r="152" spans="1:9" ht="15.75">
      <c r="A152" s="18">
        <v>93</v>
      </c>
      <c r="B152" s="62" t="s">
        <v>102</v>
      </c>
      <c r="C152" s="27" t="s">
        <v>107</v>
      </c>
      <c r="D152" s="41">
        <v>0.24</v>
      </c>
      <c r="E152" s="26"/>
      <c r="F152" s="21"/>
      <c r="G152" s="22"/>
      <c r="H152" s="18" t="s">
        <v>24</v>
      </c>
      <c r="I152" s="8"/>
    </row>
    <row r="153" spans="1:9" ht="15.75">
      <c r="A153" s="18">
        <v>94</v>
      </c>
      <c r="B153" s="62" t="s">
        <v>103</v>
      </c>
      <c r="C153" s="27" t="s">
        <v>110</v>
      </c>
      <c r="D153" s="40">
        <v>0.3</v>
      </c>
      <c r="E153" s="26"/>
      <c r="F153" s="21"/>
      <c r="G153" s="22"/>
      <c r="H153" s="18" t="s">
        <v>24</v>
      </c>
      <c r="I153" s="8"/>
    </row>
    <row r="154" spans="1:9" ht="15.75">
      <c r="A154" s="18">
        <v>95</v>
      </c>
      <c r="B154" s="62" t="s">
        <v>104</v>
      </c>
      <c r="C154" s="27" t="s">
        <v>96</v>
      </c>
      <c r="D154" s="40">
        <v>0.1</v>
      </c>
      <c r="E154" s="26"/>
      <c r="F154" s="21"/>
      <c r="G154" s="22"/>
      <c r="H154" s="18" t="s">
        <v>24</v>
      </c>
      <c r="I154" s="8"/>
    </row>
    <row r="155" spans="1:9" ht="15.75">
      <c r="A155" s="18">
        <v>96</v>
      </c>
      <c r="B155" s="62" t="s">
        <v>105</v>
      </c>
      <c r="C155" s="27" t="s">
        <v>108</v>
      </c>
      <c r="D155" s="41">
        <v>0.22</v>
      </c>
      <c r="E155" s="26"/>
      <c r="F155" s="21"/>
      <c r="G155" s="22"/>
      <c r="H155" s="18" t="s">
        <v>24</v>
      </c>
      <c r="I155" s="8"/>
    </row>
    <row r="156" spans="1:9" ht="15.75">
      <c r="A156" s="18">
        <v>97</v>
      </c>
      <c r="B156" s="62" t="s">
        <v>106</v>
      </c>
      <c r="C156" s="27" t="s">
        <v>109</v>
      </c>
      <c r="D156" s="41">
        <v>0.36</v>
      </c>
      <c r="E156" s="26"/>
      <c r="F156" s="21"/>
      <c r="G156" s="22"/>
      <c r="H156" s="18" t="s">
        <v>24</v>
      </c>
      <c r="I156" s="8"/>
    </row>
    <row r="157" spans="1:9" ht="15.75">
      <c r="A157" s="18"/>
      <c r="B157" s="51" t="s">
        <v>38</v>
      </c>
      <c r="C157" s="27"/>
      <c r="D157" s="26"/>
      <c r="E157" s="26"/>
      <c r="F157" s="21"/>
      <c r="G157" s="22"/>
      <c r="H157" s="8"/>
      <c r="I157" s="8"/>
    </row>
    <row r="158" spans="1:9" ht="15.75">
      <c r="A158" s="18">
        <v>98</v>
      </c>
      <c r="B158" s="62" t="s">
        <v>81</v>
      </c>
      <c r="C158" s="27" t="s">
        <v>100</v>
      </c>
      <c r="D158" s="26">
        <v>0.07</v>
      </c>
      <c r="E158" s="26"/>
      <c r="F158" s="21"/>
      <c r="G158" s="22"/>
      <c r="H158" s="18" t="s">
        <v>24</v>
      </c>
      <c r="I158" s="8"/>
    </row>
    <row r="159" spans="1:9" ht="15.75">
      <c r="A159" s="18"/>
      <c r="B159" s="51" t="s">
        <v>32</v>
      </c>
      <c r="C159" s="27"/>
      <c r="D159" s="26"/>
      <c r="E159" s="26"/>
      <c r="F159" s="21"/>
      <c r="G159" s="22"/>
      <c r="H159" s="8"/>
      <c r="I159" s="8"/>
    </row>
    <row r="160" spans="1:9" ht="15.75">
      <c r="A160" s="18">
        <v>99</v>
      </c>
      <c r="B160" s="62" t="s">
        <v>81</v>
      </c>
      <c r="C160" s="27" t="s">
        <v>111</v>
      </c>
      <c r="D160" s="29">
        <v>0.8</v>
      </c>
      <c r="E160" s="26"/>
      <c r="F160" s="21"/>
      <c r="G160" s="22"/>
      <c r="H160" s="18" t="s">
        <v>24</v>
      </c>
      <c r="I160" s="8"/>
    </row>
    <row r="161" spans="1:9" ht="15.75">
      <c r="A161" s="18">
        <v>100</v>
      </c>
      <c r="B161" s="62" t="s">
        <v>81</v>
      </c>
      <c r="C161" s="27" t="s">
        <v>112</v>
      </c>
      <c r="D161" s="29">
        <v>1.79</v>
      </c>
      <c r="E161" s="26"/>
      <c r="F161" s="21"/>
      <c r="G161" s="22"/>
      <c r="H161" s="18" t="s">
        <v>24</v>
      </c>
      <c r="I161" s="8"/>
    </row>
    <row r="162" spans="1:9" ht="15.75">
      <c r="A162" s="18">
        <v>101</v>
      </c>
      <c r="B162" s="62" t="s">
        <v>81</v>
      </c>
      <c r="C162" s="27" t="s">
        <v>109</v>
      </c>
      <c r="D162" s="29">
        <v>0.4</v>
      </c>
      <c r="E162" s="26"/>
      <c r="F162" s="21"/>
      <c r="G162" s="22"/>
      <c r="H162" s="18" t="s">
        <v>24</v>
      </c>
      <c r="I162" s="8"/>
    </row>
    <row r="163" spans="1:9" ht="15.75">
      <c r="A163" s="18">
        <v>102</v>
      </c>
      <c r="B163" s="62" t="s">
        <v>199</v>
      </c>
      <c r="C163" s="27" t="s">
        <v>97</v>
      </c>
      <c r="D163" s="29">
        <v>0.42</v>
      </c>
      <c r="E163" s="26"/>
      <c r="F163" s="21"/>
      <c r="G163" s="22"/>
      <c r="H163" s="18" t="s">
        <v>24</v>
      </c>
      <c r="I163" s="8"/>
    </row>
    <row r="164" spans="1:9" ht="15.75">
      <c r="A164" s="18">
        <v>103</v>
      </c>
      <c r="B164" s="62" t="s">
        <v>81</v>
      </c>
      <c r="C164" s="27" t="s">
        <v>113</v>
      </c>
      <c r="D164" s="29">
        <f>2.62</f>
        <v>2.62</v>
      </c>
      <c r="E164" s="26"/>
      <c r="F164" s="21"/>
      <c r="G164" s="22"/>
      <c r="H164" s="18" t="s">
        <v>24</v>
      </c>
      <c r="I164" s="8"/>
    </row>
    <row r="165" spans="1:9" ht="15.75">
      <c r="A165" s="18">
        <v>104</v>
      </c>
      <c r="B165" s="62" t="s">
        <v>81</v>
      </c>
      <c r="C165" s="19" t="s">
        <v>108</v>
      </c>
      <c r="D165" s="29">
        <v>0.36</v>
      </c>
      <c r="E165" s="26"/>
      <c r="F165" s="21"/>
      <c r="G165" s="22"/>
      <c r="H165" s="18" t="s">
        <v>24</v>
      </c>
      <c r="I165" s="8"/>
    </row>
    <row r="166" spans="1:9" ht="15.75">
      <c r="A166" s="18">
        <v>105</v>
      </c>
      <c r="B166" s="62" t="s">
        <v>177</v>
      </c>
      <c r="C166" s="19" t="s">
        <v>98</v>
      </c>
      <c r="D166" s="29">
        <v>0.3</v>
      </c>
      <c r="E166" s="26"/>
      <c r="F166" s="21"/>
      <c r="G166" s="22"/>
      <c r="H166" s="18" t="s">
        <v>24</v>
      </c>
      <c r="I166" s="8"/>
    </row>
    <row r="167" spans="1:9" ht="15.75">
      <c r="A167" s="18">
        <v>106</v>
      </c>
      <c r="B167" s="62" t="s">
        <v>81</v>
      </c>
      <c r="C167" s="19" t="s">
        <v>98</v>
      </c>
      <c r="D167" s="29">
        <v>0.67</v>
      </c>
      <c r="E167" s="26"/>
      <c r="F167" s="21"/>
      <c r="G167" s="22"/>
      <c r="H167" s="18" t="s">
        <v>24</v>
      </c>
      <c r="I167" s="8"/>
    </row>
    <row r="168" spans="1:9" ht="15.75">
      <c r="A168" s="18">
        <v>107</v>
      </c>
      <c r="B168" s="62" t="s">
        <v>81</v>
      </c>
      <c r="C168" s="19" t="s">
        <v>114</v>
      </c>
      <c r="D168" s="29">
        <v>0.72</v>
      </c>
      <c r="E168" s="26"/>
      <c r="F168" s="21"/>
      <c r="G168" s="22"/>
      <c r="H168" s="18" t="s">
        <v>24</v>
      </c>
      <c r="I168" s="8"/>
    </row>
    <row r="169" spans="1:9" ht="15.75">
      <c r="A169" s="18">
        <v>108</v>
      </c>
      <c r="B169" s="62" t="s">
        <v>81</v>
      </c>
      <c r="C169" s="19" t="s">
        <v>115</v>
      </c>
      <c r="D169" s="29">
        <v>0.03</v>
      </c>
      <c r="E169" s="26"/>
      <c r="F169" s="21"/>
      <c r="G169" s="22"/>
      <c r="H169" s="18" t="s">
        <v>24</v>
      </c>
      <c r="I169" s="8"/>
    </row>
    <row r="170" spans="1:9" ht="15.75">
      <c r="A170" s="18">
        <v>109</v>
      </c>
      <c r="B170" s="62" t="s">
        <v>198</v>
      </c>
      <c r="C170" s="27" t="s">
        <v>112</v>
      </c>
      <c r="D170" s="29">
        <v>0.57</v>
      </c>
      <c r="E170" s="26"/>
      <c r="F170" s="21"/>
      <c r="G170" s="22"/>
      <c r="H170" s="18" t="s">
        <v>24</v>
      </c>
      <c r="I170" s="8"/>
    </row>
    <row r="171" spans="1:11" ht="31.5">
      <c r="A171" s="18">
        <v>110</v>
      </c>
      <c r="B171" s="62" t="s">
        <v>116</v>
      </c>
      <c r="C171" s="27" t="s">
        <v>96</v>
      </c>
      <c r="D171" s="29">
        <f>2.15-0.15</f>
        <v>2</v>
      </c>
      <c r="E171" s="26"/>
      <c r="F171" s="21"/>
      <c r="G171" s="22"/>
      <c r="H171" s="26">
        <v>3225</v>
      </c>
      <c r="I171" s="8"/>
      <c r="K171" s="38"/>
    </row>
    <row r="172" spans="1:11" ht="15.75">
      <c r="A172" s="18">
        <v>111</v>
      </c>
      <c r="B172" s="64" t="s">
        <v>177</v>
      </c>
      <c r="C172" s="27" t="s">
        <v>138</v>
      </c>
      <c r="D172" s="26">
        <v>0.02</v>
      </c>
      <c r="E172" s="26"/>
      <c r="F172" s="21"/>
      <c r="G172" s="22"/>
      <c r="H172" s="18" t="s">
        <v>24</v>
      </c>
      <c r="I172" s="8"/>
      <c r="K172" s="38"/>
    </row>
    <row r="173" spans="1:9" ht="15.75">
      <c r="A173" s="18"/>
      <c r="B173" s="51" t="s">
        <v>41</v>
      </c>
      <c r="C173" s="27"/>
      <c r="D173" s="26"/>
      <c r="E173" s="26"/>
      <c r="F173" s="21"/>
      <c r="G173" s="22"/>
      <c r="H173" s="8"/>
      <c r="I173" s="8"/>
    </row>
    <row r="174" spans="1:11" ht="47.25">
      <c r="A174" s="18">
        <v>112</v>
      </c>
      <c r="B174" s="72" t="s">
        <v>137</v>
      </c>
      <c r="C174" s="27" t="s">
        <v>113</v>
      </c>
      <c r="D174" s="26">
        <v>0.15</v>
      </c>
      <c r="E174" s="26"/>
      <c r="F174" s="21"/>
      <c r="G174" s="22"/>
      <c r="H174" s="26">
        <v>225</v>
      </c>
      <c r="I174" s="8"/>
      <c r="K174" s="38"/>
    </row>
    <row r="175" spans="1:11" ht="47.25">
      <c r="A175" s="18">
        <v>113</v>
      </c>
      <c r="B175" s="72" t="s">
        <v>137</v>
      </c>
      <c r="C175" s="27" t="s">
        <v>178</v>
      </c>
      <c r="D175" s="26">
        <v>0.33</v>
      </c>
      <c r="E175" s="26"/>
      <c r="F175" s="21"/>
      <c r="G175" s="22"/>
      <c r="H175" s="26">
        <v>495</v>
      </c>
      <c r="I175" s="8"/>
      <c r="K175" s="38"/>
    </row>
    <row r="176" spans="1:9" ht="15.75">
      <c r="A176" s="18"/>
      <c r="B176" s="66" t="s">
        <v>87</v>
      </c>
      <c r="C176" s="27"/>
      <c r="D176" s="26"/>
      <c r="E176" s="26"/>
      <c r="F176" s="21"/>
      <c r="G176" s="22"/>
      <c r="H176" s="8"/>
      <c r="I176" s="8"/>
    </row>
    <row r="177" spans="1:11" ht="31.5">
      <c r="A177" s="18">
        <v>114</v>
      </c>
      <c r="B177" s="62" t="s">
        <v>95</v>
      </c>
      <c r="C177" s="39" t="s">
        <v>96</v>
      </c>
      <c r="D177" s="26">
        <v>0.05</v>
      </c>
      <c r="E177" s="26"/>
      <c r="F177" s="21"/>
      <c r="G177" s="22"/>
      <c r="H177" s="26">
        <v>75</v>
      </c>
      <c r="I177" s="8"/>
      <c r="K177" s="38"/>
    </row>
    <row r="178" spans="1:9" ht="15.75" customHeight="1">
      <c r="A178" s="45"/>
      <c r="B178" s="8" t="s">
        <v>140</v>
      </c>
      <c r="C178" s="45"/>
      <c r="D178" s="46">
        <f>SUM(D7:D177)-D137-D108-D91-D50-D25</f>
        <v>161.00000000000026</v>
      </c>
      <c r="E178" s="8">
        <f>SUM(E6:E177)</f>
        <v>0</v>
      </c>
      <c r="F178" s="8">
        <f>SUM(F6:F177)</f>
        <v>0</v>
      </c>
      <c r="G178" s="8">
        <f>SUM(G6:G177)</f>
        <v>0</v>
      </c>
      <c r="H178" s="8">
        <f>SUM(H6:H177)</f>
        <v>233276</v>
      </c>
      <c r="I178" s="45"/>
    </row>
    <row r="179" spans="1:9" ht="33" customHeight="1">
      <c r="A179" s="1" t="s">
        <v>203</v>
      </c>
      <c r="B179" s="2"/>
      <c r="C179" s="2"/>
      <c r="D179" s="2"/>
      <c r="E179" s="2"/>
      <c r="F179" s="2"/>
      <c r="G179" s="2"/>
      <c r="H179" s="2"/>
      <c r="I179" s="3"/>
    </row>
    <row r="180" spans="1:9" ht="15.75">
      <c r="A180" s="2"/>
      <c r="B180" s="115"/>
      <c r="C180" s="115"/>
      <c r="D180" s="115"/>
      <c r="E180" s="115"/>
      <c r="F180" s="115"/>
      <c r="G180" s="115"/>
      <c r="H180" s="115"/>
      <c r="I180" s="115"/>
    </row>
    <row r="181" ht="15.75">
      <c r="A181" s="2"/>
    </row>
    <row r="182" ht="12.75">
      <c r="D182" s="90">
        <f>D178-161</f>
        <v>2.5579538487363607E-13</v>
      </c>
    </row>
    <row r="230" spans="1:9" ht="15.75">
      <c r="A230" s="93"/>
      <c r="B230" s="74"/>
      <c r="C230" s="104"/>
      <c r="D230" s="96"/>
      <c r="E230" s="106"/>
      <c r="F230" s="102"/>
      <c r="G230" s="97"/>
      <c r="H230" s="106"/>
      <c r="I230" s="98"/>
    </row>
    <row r="231" spans="1:9" ht="15.75">
      <c r="A231" s="73"/>
      <c r="B231" s="74"/>
      <c r="C231" s="75"/>
      <c r="D231" s="76"/>
      <c r="E231" s="77"/>
      <c r="F231" s="78"/>
      <c r="G231" s="79"/>
      <c r="H231" s="77"/>
      <c r="I231" s="80"/>
    </row>
    <row r="232" spans="1:9" ht="15.75">
      <c r="A232" s="93"/>
      <c r="B232" s="74"/>
      <c r="C232" s="104"/>
      <c r="D232" s="96"/>
      <c r="E232" s="106"/>
      <c r="F232" s="102"/>
      <c r="G232" s="97"/>
      <c r="H232" s="93"/>
      <c r="I232" s="98"/>
    </row>
    <row r="233" spans="1:9" ht="12.75">
      <c r="A233" s="92"/>
      <c r="B233" s="110"/>
      <c r="C233" s="92"/>
      <c r="D233" s="92"/>
      <c r="E233" s="92"/>
      <c r="F233" s="92"/>
      <c r="G233" s="92"/>
      <c r="H233" s="92"/>
      <c r="I233" s="92"/>
    </row>
    <row r="234" spans="1:9" ht="15.75">
      <c r="A234" s="93"/>
      <c r="B234" s="111"/>
      <c r="C234" s="95"/>
      <c r="D234" s="107"/>
      <c r="E234" s="106"/>
      <c r="F234" s="102"/>
      <c r="G234" s="97"/>
      <c r="H234" s="93"/>
      <c r="I234" s="92"/>
    </row>
    <row r="235" spans="1:9" ht="15.75">
      <c r="A235" s="93"/>
      <c r="B235" s="111"/>
      <c r="C235" s="95"/>
      <c r="D235" s="107"/>
      <c r="E235" s="106"/>
      <c r="F235" s="102"/>
      <c r="G235" s="97"/>
      <c r="H235" s="93"/>
      <c r="I235" s="92"/>
    </row>
    <row r="236" spans="1:9" ht="12.75">
      <c r="A236" s="92"/>
      <c r="B236" s="110"/>
      <c r="C236" s="92"/>
      <c r="D236" s="92"/>
      <c r="E236" s="92"/>
      <c r="F236" s="92"/>
      <c r="G236" s="92"/>
      <c r="H236" s="92"/>
      <c r="I236" s="92"/>
    </row>
    <row r="237" spans="1:9" ht="15.75">
      <c r="A237" s="93"/>
      <c r="B237" s="112"/>
      <c r="C237" s="108"/>
      <c r="D237" s="106"/>
      <c r="E237" s="77"/>
      <c r="F237" s="102"/>
      <c r="G237" s="97"/>
      <c r="H237" s="93"/>
      <c r="I237" s="98"/>
    </row>
    <row r="238" spans="1:9" ht="15.75">
      <c r="A238" s="93"/>
      <c r="B238" s="112"/>
      <c r="C238" s="108"/>
      <c r="D238" s="106"/>
      <c r="E238" s="77"/>
      <c r="F238" s="102"/>
      <c r="G238" s="97"/>
      <c r="H238" s="93"/>
      <c r="I238" s="98"/>
    </row>
    <row r="239" spans="1:9" ht="15.75">
      <c r="A239" s="93"/>
      <c r="B239" s="112"/>
      <c r="C239" s="108"/>
      <c r="D239" s="106"/>
      <c r="E239" s="77"/>
      <c r="F239" s="102"/>
      <c r="G239" s="97"/>
      <c r="H239" s="93"/>
      <c r="I239" s="98"/>
    </row>
    <row r="240" spans="1:9" ht="12.75">
      <c r="A240" s="92"/>
      <c r="B240" s="110"/>
      <c r="C240" s="92"/>
      <c r="D240" s="92"/>
      <c r="E240" s="92"/>
      <c r="F240" s="92"/>
      <c r="G240" s="92"/>
      <c r="H240" s="92"/>
      <c r="I240" s="92"/>
    </row>
    <row r="241" spans="1:9" ht="15.75">
      <c r="A241" s="93"/>
      <c r="B241" s="112"/>
      <c r="C241" s="108"/>
      <c r="D241" s="96"/>
      <c r="E241" s="109"/>
      <c r="F241" s="95"/>
      <c r="G241" s="96"/>
      <c r="H241" s="93"/>
      <c r="I241" s="98"/>
    </row>
    <row r="242" spans="1:9" ht="12.75">
      <c r="A242" s="92"/>
      <c r="B242" s="110"/>
      <c r="C242" s="92"/>
      <c r="D242" s="92"/>
      <c r="E242" s="92"/>
      <c r="F242" s="92"/>
      <c r="G242" s="92"/>
      <c r="H242" s="92"/>
      <c r="I242" s="92"/>
    </row>
    <row r="243" spans="1:9" ht="15.75">
      <c r="A243" s="93"/>
      <c r="B243" s="112"/>
      <c r="C243" s="108"/>
      <c r="D243" s="106"/>
      <c r="E243" s="77"/>
      <c r="F243" s="102"/>
      <c r="G243" s="97"/>
      <c r="H243" s="93"/>
      <c r="I243" s="98"/>
    </row>
    <row r="244" spans="1:9" ht="12.75">
      <c r="A244" s="92"/>
      <c r="B244" s="110"/>
      <c r="C244" s="92"/>
      <c r="D244" s="92"/>
      <c r="E244" s="92"/>
      <c r="F244" s="92"/>
      <c r="G244" s="92"/>
      <c r="H244" s="92"/>
      <c r="I244" s="92"/>
    </row>
    <row r="245" spans="1:9" ht="15.75">
      <c r="A245" s="93"/>
      <c r="B245" s="112"/>
      <c r="C245" s="108"/>
      <c r="D245" s="96"/>
      <c r="E245" s="109"/>
      <c r="F245" s="95"/>
      <c r="G245" s="96"/>
      <c r="H245" s="93"/>
      <c r="I245" s="98"/>
    </row>
    <row r="246" spans="1:9" ht="12.75">
      <c r="A246" s="92"/>
      <c r="B246" s="92"/>
      <c r="C246" s="92"/>
      <c r="D246" s="92"/>
      <c r="E246" s="92"/>
      <c r="F246" s="92"/>
      <c r="G246" s="92"/>
      <c r="H246" s="92"/>
      <c r="I246" s="92"/>
    </row>
    <row r="247" spans="1:9" ht="12.75">
      <c r="A247" s="92"/>
      <c r="B247" s="92"/>
      <c r="C247" s="92"/>
      <c r="D247" s="92"/>
      <c r="E247" s="92"/>
      <c r="F247" s="92"/>
      <c r="G247" s="92"/>
      <c r="H247" s="92"/>
      <c r="I247" s="92"/>
    </row>
    <row r="248" spans="1:9" ht="12.75">
      <c r="A248" s="92"/>
      <c r="B248" s="92"/>
      <c r="C248" s="92"/>
      <c r="D248" s="92"/>
      <c r="E248" s="92"/>
      <c r="F248" s="92"/>
      <c r="G248" s="92"/>
      <c r="H248" s="92"/>
      <c r="I248" s="92"/>
    </row>
    <row r="249" spans="1:9" ht="12.75">
      <c r="A249" s="92"/>
      <c r="B249" s="92"/>
      <c r="C249" s="92"/>
      <c r="D249" s="92"/>
      <c r="E249" s="92"/>
      <c r="F249" s="92"/>
      <c r="G249" s="92"/>
      <c r="H249" s="92"/>
      <c r="I249" s="92"/>
    </row>
    <row r="250" spans="1:9" ht="12.75">
      <c r="A250" s="92"/>
      <c r="B250" s="92"/>
      <c r="C250" s="92"/>
      <c r="D250" s="92"/>
      <c r="E250" s="92"/>
      <c r="F250" s="92"/>
      <c r="G250" s="92"/>
      <c r="H250" s="92"/>
      <c r="I250" s="92"/>
    </row>
    <row r="251" spans="1:9" ht="12.75">
      <c r="A251" s="92"/>
      <c r="B251" s="92"/>
      <c r="C251" s="92"/>
      <c r="D251" s="92"/>
      <c r="E251" s="92"/>
      <c r="F251" s="92"/>
      <c r="G251" s="92"/>
      <c r="H251" s="92"/>
      <c r="I251" s="92"/>
    </row>
    <row r="252" spans="1:9" ht="12.75">
      <c r="A252" s="92"/>
      <c r="B252" s="92"/>
      <c r="C252" s="92"/>
      <c r="D252" s="92"/>
      <c r="E252" s="92"/>
      <c r="F252" s="92"/>
      <c r="G252" s="92"/>
      <c r="H252" s="92"/>
      <c r="I252" s="92"/>
    </row>
    <row r="253" spans="1:9" ht="12.75">
      <c r="A253" s="92"/>
      <c r="B253" s="92"/>
      <c r="C253" s="92"/>
      <c r="D253" s="92"/>
      <c r="E253" s="92"/>
      <c r="F253" s="92"/>
      <c r="G253" s="92"/>
      <c r="H253" s="92"/>
      <c r="I253" s="92"/>
    </row>
    <row r="254" spans="1:9" ht="12.75">
      <c r="A254" s="92"/>
      <c r="B254" s="92"/>
      <c r="C254" s="92"/>
      <c r="D254" s="92"/>
      <c r="E254" s="92"/>
      <c r="F254" s="92"/>
      <c r="G254" s="92"/>
      <c r="H254" s="92"/>
      <c r="I254" s="92"/>
    </row>
    <row r="255" spans="1:9" ht="12.75">
      <c r="A255" s="92"/>
      <c r="B255" s="92"/>
      <c r="C255" s="92"/>
      <c r="D255" s="92"/>
      <c r="E255" s="92"/>
      <c r="F255" s="92"/>
      <c r="G255" s="92"/>
      <c r="H255" s="92"/>
      <c r="I255" s="92"/>
    </row>
    <row r="256" spans="1:9" ht="12.75">
      <c r="A256" s="92"/>
      <c r="B256" s="92"/>
      <c r="C256" s="92"/>
      <c r="D256" s="92"/>
      <c r="E256" s="92"/>
      <c r="F256" s="92"/>
      <c r="G256" s="92"/>
      <c r="H256" s="92"/>
      <c r="I256" s="92"/>
    </row>
    <row r="257" spans="1:9" ht="12.75">
      <c r="A257" s="92"/>
      <c r="B257" s="92"/>
      <c r="C257" s="92"/>
      <c r="D257" s="92"/>
      <c r="E257" s="92"/>
      <c r="F257" s="92"/>
      <c r="G257" s="92"/>
      <c r="H257" s="92"/>
      <c r="I257" s="92"/>
    </row>
    <row r="258" spans="1:9" ht="12.75">
      <c r="A258" s="92"/>
      <c r="B258" s="92"/>
      <c r="C258" s="92"/>
      <c r="D258" s="92"/>
      <c r="E258" s="92"/>
      <c r="F258" s="92"/>
      <c r="G258" s="92"/>
      <c r="H258" s="92"/>
      <c r="I258" s="92"/>
    </row>
    <row r="259" spans="1:9" ht="12.75">
      <c r="A259" s="92"/>
      <c r="B259" s="92"/>
      <c r="C259" s="92"/>
      <c r="D259" s="92"/>
      <c r="E259" s="92"/>
      <c r="F259" s="92"/>
      <c r="G259" s="92"/>
      <c r="H259" s="92"/>
      <c r="I259" s="92"/>
    </row>
    <row r="260" spans="1:9" ht="12.75">
      <c r="A260" s="92"/>
      <c r="B260" s="92"/>
      <c r="C260" s="92"/>
      <c r="D260" s="92"/>
      <c r="E260" s="92"/>
      <c r="F260" s="92"/>
      <c r="G260" s="92"/>
      <c r="H260" s="92"/>
      <c r="I260" s="92"/>
    </row>
    <row r="261" spans="1:9" ht="12.75">
      <c r="A261" s="92"/>
      <c r="B261" s="92"/>
      <c r="C261" s="92"/>
      <c r="D261" s="92"/>
      <c r="E261" s="92"/>
      <c r="F261" s="92"/>
      <c r="G261" s="92"/>
      <c r="H261" s="92"/>
      <c r="I261" s="92"/>
    </row>
    <row r="262" spans="1:9" ht="12.75">
      <c r="A262" s="92"/>
      <c r="B262" s="92"/>
      <c r="C262" s="92"/>
      <c r="D262" s="92"/>
      <c r="E262" s="92"/>
      <c r="F262" s="92"/>
      <c r="G262" s="92"/>
      <c r="H262" s="92"/>
      <c r="I262" s="92"/>
    </row>
    <row r="263" spans="1:9" ht="12.75">
      <c r="A263" s="92"/>
      <c r="B263" s="92"/>
      <c r="C263" s="92"/>
      <c r="D263" s="92"/>
      <c r="E263" s="92"/>
      <c r="F263" s="92"/>
      <c r="G263" s="92"/>
      <c r="H263" s="92"/>
      <c r="I263" s="92"/>
    </row>
    <row r="264" spans="1:9" ht="12.75">
      <c r="A264" s="92"/>
      <c r="B264" s="92"/>
      <c r="C264" s="92"/>
      <c r="D264" s="92"/>
      <c r="E264" s="92"/>
      <c r="F264" s="92"/>
      <c r="G264" s="92"/>
      <c r="H264" s="92"/>
      <c r="I264" s="92"/>
    </row>
    <row r="265" spans="1:9" ht="12.75">
      <c r="A265" s="92"/>
      <c r="B265" s="92"/>
      <c r="C265" s="92"/>
      <c r="D265" s="92"/>
      <c r="E265" s="92"/>
      <c r="F265" s="92"/>
      <c r="G265" s="92"/>
      <c r="H265" s="92"/>
      <c r="I265" s="92"/>
    </row>
    <row r="266" spans="1:9" ht="12.75">
      <c r="A266" s="92"/>
      <c r="B266" s="92"/>
      <c r="C266" s="92"/>
      <c r="D266" s="92"/>
      <c r="E266" s="92"/>
      <c r="F266" s="92"/>
      <c r="G266" s="92"/>
      <c r="H266" s="92"/>
      <c r="I266" s="92"/>
    </row>
    <row r="267" spans="1:9" ht="12.75">
      <c r="A267" s="92"/>
      <c r="B267" s="92"/>
      <c r="C267" s="92"/>
      <c r="D267" s="92"/>
      <c r="E267" s="92"/>
      <c r="F267" s="92"/>
      <c r="G267" s="92"/>
      <c r="H267" s="92"/>
      <c r="I267" s="92"/>
    </row>
    <row r="268" spans="1:9" ht="12.75">
      <c r="A268" s="92"/>
      <c r="B268" s="92"/>
      <c r="C268" s="92"/>
      <c r="D268" s="92"/>
      <c r="E268" s="92"/>
      <c r="F268" s="92"/>
      <c r="G268" s="92"/>
      <c r="H268" s="92"/>
      <c r="I268" s="92"/>
    </row>
    <row r="269" spans="1:9" ht="12.75">
      <c r="A269" s="92"/>
      <c r="B269" s="92"/>
      <c r="C269" s="92"/>
      <c r="D269" s="92"/>
      <c r="E269" s="92"/>
      <c r="F269" s="92"/>
      <c r="G269" s="92"/>
      <c r="H269" s="92"/>
      <c r="I269" s="92"/>
    </row>
    <row r="270" spans="1:9" ht="12.75">
      <c r="A270" s="92"/>
      <c r="B270" s="92"/>
      <c r="C270" s="92"/>
      <c r="D270" s="92"/>
      <c r="E270" s="92"/>
      <c r="F270" s="92"/>
      <c r="G270" s="92"/>
      <c r="H270" s="92"/>
      <c r="I270" s="92"/>
    </row>
    <row r="271" spans="1:9" ht="12.75">
      <c r="A271" s="92"/>
      <c r="B271" s="92"/>
      <c r="C271" s="92"/>
      <c r="D271" s="92"/>
      <c r="E271" s="92"/>
      <c r="F271" s="92"/>
      <c r="G271" s="92"/>
      <c r="H271" s="92"/>
      <c r="I271" s="92"/>
    </row>
    <row r="272" spans="1:9" ht="12.75">
      <c r="A272" s="92"/>
      <c r="B272" s="92"/>
      <c r="C272" s="92"/>
      <c r="D272" s="92"/>
      <c r="E272" s="92"/>
      <c r="F272" s="92"/>
      <c r="G272" s="92"/>
      <c r="H272" s="92"/>
      <c r="I272" s="92"/>
    </row>
    <row r="273" spans="1:9" ht="12.75">
      <c r="A273" s="92"/>
      <c r="B273" s="92"/>
      <c r="C273" s="92"/>
      <c r="D273" s="92"/>
      <c r="E273" s="92"/>
      <c r="F273" s="92"/>
      <c r="G273" s="92"/>
      <c r="H273" s="92"/>
      <c r="I273" s="92"/>
    </row>
    <row r="274" spans="1:9" ht="12.75">
      <c r="A274" s="92"/>
      <c r="B274" s="92"/>
      <c r="C274" s="92"/>
      <c r="D274" s="92"/>
      <c r="E274" s="92"/>
      <c r="F274" s="92"/>
      <c r="G274" s="92"/>
      <c r="H274" s="92"/>
      <c r="I274" s="92"/>
    </row>
    <row r="275" spans="1:9" ht="12.75">
      <c r="A275" s="92"/>
      <c r="B275" s="92"/>
      <c r="C275" s="92"/>
      <c r="D275" s="92"/>
      <c r="E275" s="92"/>
      <c r="F275" s="92"/>
      <c r="G275" s="92"/>
      <c r="H275" s="92"/>
      <c r="I275" s="92"/>
    </row>
    <row r="276" spans="1:9" ht="12.75">
      <c r="A276" s="92"/>
      <c r="B276" s="92"/>
      <c r="C276" s="92"/>
      <c r="D276" s="92"/>
      <c r="E276" s="92"/>
      <c r="F276" s="92"/>
      <c r="G276" s="92"/>
      <c r="H276" s="92"/>
      <c r="I276" s="92"/>
    </row>
    <row r="277" spans="1:9" ht="12.75">
      <c r="A277" s="92"/>
      <c r="B277" s="92"/>
      <c r="C277" s="92"/>
      <c r="D277" s="92"/>
      <c r="E277" s="92"/>
      <c r="F277" s="92"/>
      <c r="G277" s="92"/>
      <c r="H277" s="92"/>
      <c r="I277" s="92"/>
    </row>
    <row r="278" spans="1:9" ht="12.75">
      <c r="A278" s="92"/>
      <c r="B278" s="92"/>
      <c r="C278" s="92"/>
      <c r="D278" s="92"/>
      <c r="E278" s="92"/>
      <c r="F278" s="92"/>
      <c r="G278" s="92"/>
      <c r="H278" s="92"/>
      <c r="I278" s="92"/>
    </row>
    <row r="279" spans="1:9" ht="12.75">
      <c r="A279" s="92"/>
      <c r="B279" s="92"/>
      <c r="C279" s="92"/>
      <c r="D279" s="92"/>
      <c r="E279" s="92"/>
      <c r="F279" s="92"/>
      <c r="G279" s="92"/>
      <c r="H279" s="92"/>
      <c r="I279" s="92"/>
    </row>
    <row r="280" spans="1:9" ht="12.75">
      <c r="A280" s="92"/>
      <c r="B280" s="92"/>
      <c r="C280" s="92"/>
      <c r="D280" s="92"/>
      <c r="E280" s="92"/>
      <c r="F280" s="92"/>
      <c r="G280" s="92"/>
      <c r="H280" s="92"/>
      <c r="I280" s="92"/>
    </row>
    <row r="281" spans="1:9" ht="12.75">
      <c r="A281" s="92"/>
      <c r="B281" s="92"/>
      <c r="C281" s="92"/>
      <c r="D281" s="92"/>
      <c r="E281" s="92"/>
      <c r="F281" s="92"/>
      <c r="G281" s="92"/>
      <c r="H281" s="92"/>
      <c r="I281" s="92"/>
    </row>
    <row r="282" spans="1:9" ht="12.75">
      <c r="A282" s="92"/>
      <c r="B282" s="92"/>
      <c r="C282" s="92"/>
      <c r="D282" s="92"/>
      <c r="E282" s="92"/>
      <c r="F282" s="92"/>
      <c r="G282" s="92"/>
      <c r="H282" s="92"/>
      <c r="I282" s="92"/>
    </row>
  </sheetData>
  <mergeCells count="3">
    <mergeCell ref="A2:I2"/>
    <mergeCell ref="A3:I3"/>
    <mergeCell ref="B180:I180"/>
  </mergeCells>
  <printOptions/>
  <pageMargins left="0.69" right="0.22" top="0.52" bottom="0.4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48"/>
  <sheetViews>
    <sheetView tabSelected="1" zoomScale="125" zoomScaleNormal="125" workbookViewId="0" topLeftCell="A1">
      <pane ySplit="2280" topLeftCell="BM1" activePane="bottomLeft" state="split"/>
      <selection pane="topLeft" activeCell="A3" sqref="A3:H3"/>
      <selection pane="bottomLeft" activeCell="B8" sqref="B8"/>
    </sheetView>
  </sheetViews>
  <sheetFormatPr defaultColWidth="9.140625" defaultRowHeight="12.75"/>
  <cols>
    <col min="1" max="1" width="5.28125" style="0" customWidth="1"/>
    <col min="2" max="2" width="50.8515625" style="0" customWidth="1"/>
    <col min="3" max="3" width="13.7109375" style="0" customWidth="1"/>
    <col min="4" max="4" width="9.57421875" style="0" bestFit="1" customWidth="1"/>
    <col min="5" max="5" width="9.28125" style="0" bestFit="1" customWidth="1"/>
    <col min="6" max="7" width="0" style="0" hidden="1" customWidth="1"/>
    <col min="8" max="8" width="6.57421875" style="0" customWidth="1"/>
  </cols>
  <sheetData>
    <row r="1" spans="1:8" ht="15.75">
      <c r="A1" s="1" t="s">
        <v>11</v>
      </c>
      <c r="B1" s="2"/>
      <c r="C1" s="2"/>
      <c r="D1" s="2"/>
      <c r="E1" s="2"/>
      <c r="F1" s="2"/>
      <c r="G1" s="2"/>
      <c r="H1" s="2"/>
    </row>
    <row r="2" spans="1:8" ht="15.75">
      <c r="A2" s="113" t="s">
        <v>12</v>
      </c>
      <c r="B2" s="113"/>
      <c r="C2" s="113"/>
      <c r="D2" s="113"/>
      <c r="E2" s="113"/>
      <c r="F2" s="113"/>
      <c r="G2" s="113"/>
      <c r="H2" s="113"/>
    </row>
    <row r="3" spans="1:8" ht="15.75" customHeight="1">
      <c r="A3" s="114" t="s">
        <v>202</v>
      </c>
      <c r="B3" s="114"/>
      <c r="C3" s="114"/>
      <c r="D3" s="114"/>
      <c r="E3" s="114"/>
      <c r="F3" s="114"/>
      <c r="G3" s="114"/>
      <c r="H3" s="114"/>
    </row>
    <row r="4" spans="1:8" ht="15.75">
      <c r="A4" s="4"/>
      <c r="B4" s="5"/>
      <c r="C4" s="5"/>
      <c r="D4" s="5"/>
      <c r="E4" s="5"/>
      <c r="F4" s="5"/>
      <c r="G4" s="5"/>
      <c r="H4" s="5"/>
    </row>
    <row r="5" spans="1:8" ht="57">
      <c r="A5" s="7" t="s">
        <v>2</v>
      </c>
      <c r="B5" s="7" t="s">
        <v>3</v>
      </c>
      <c r="C5" s="7" t="s">
        <v>4</v>
      </c>
      <c r="D5" s="8" t="s">
        <v>5</v>
      </c>
      <c r="E5" s="11" t="s">
        <v>6</v>
      </c>
      <c r="F5" s="10" t="s">
        <v>7</v>
      </c>
      <c r="G5" s="10" t="s">
        <v>8</v>
      </c>
      <c r="H5" s="12" t="s">
        <v>9</v>
      </c>
    </row>
    <row r="6" spans="1:8" ht="15.75">
      <c r="A6" s="7"/>
      <c r="B6" s="7" t="s">
        <v>10</v>
      </c>
      <c r="C6" s="7"/>
      <c r="D6" s="88">
        <f>SUM(D7:D23)</f>
        <v>18.31</v>
      </c>
      <c r="E6" s="88">
        <f>SUM(E7:E23)</f>
        <v>12.779999999999998</v>
      </c>
      <c r="F6" s="12"/>
      <c r="G6" s="12"/>
      <c r="H6" s="12"/>
    </row>
    <row r="7" spans="1:8" ht="15.75">
      <c r="A7" s="14"/>
      <c r="B7" s="15" t="s">
        <v>13</v>
      </c>
      <c r="C7" s="14"/>
      <c r="D7" s="16"/>
      <c r="E7" s="16"/>
      <c r="F7" s="14"/>
      <c r="G7" s="14"/>
      <c r="H7" s="14"/>
    </row>
    <row r="8" spans="1:8" ht="31.5">
      <c r="A8" s="18">
        <v>1</v>
      </c>
      <c r="B8" s="23" t="s">
        <v>158</v>
      </c>
      <c r="C8" s="27" t="s">
        <v>14</v>
      </c>
      <c r="D8" s="29">
        <v>1</v>
      </c>
      <c r="E8" s="29">
        <v>1</v>
      </c>
      <c r="F8" s="18"/>
      <c r="G8" s="22"/>
      <c r="H8" s="8"/>
    </row>
    <row r="9" spans="1:8" ht="15.75">
      <c r="A9" s="18"/>
      <c r="B9" s="32" t="s">
        <v>15</v>
      </c>
      <c r="C9" s="27"/>
      <c r="D9" s="26"/>
      <c r="E9" s="26"/>
      <c r="F9" s="18"/>
      <c r="G9" s="22"/>
      <c r="H9" s="8"/>
    </row>
    <row r="10" spans="1:8" ht="15.75">
      <c r="A10" s="18">
        <v>2</v>
      </c>
      <c r="B10" s="23" t="s">
        <v>149</v>
      </c>
      <c r="C10" s="27" t="s">
        <v>14</v>
      </c>
      <c r="D10" s="26">
        <v>0.38</v>
      </c>
      <c r="E10" s="26">
        <v>0.35</v>
      </c>
      <c r="F10" s="18"/>
      <c r="G10" s="22"/>
      <c r="H10" s="8"/>
    </row>
    <row r="11" spans="1:8" ht="15.75">
      <c r="A11" s="18"/>
      <c r="B11" s="15" t="s">
        <v>62</v>
      </c>
      <c r="C11" s="27"/>
      <c r="D11" s="29"/>
      <c r="E11" s="26"/>
      <c r="F11" s="18"/>
      <c r="G11" s="22"/>
      <c r="H11" s="8"/>
    </row>
    <row r="12" spans="1:8" ht="15.75">
      <c r="A12" s="18">
        <v>3</v>
      </c>
      <c r="B12" s="48" t="s">
        <v>162</v>
      </c>
      <c r="C12" s="27" t="s">
        <v>161</v>
      </c>
      <c r="D12" s="29">
        <v>1</v>
      </c>
      <c r="E12" s="29">
        <v>1</v>
      </c>
      <c r="F12" s="18"/>
      <c r="G12" s="22"/>
      <c r="H12" s="8"/>
    </row>
    <row r="13" spans="1:8" ht="15.75">
      <c r="A13" s="18"/>
      <c r="B13" s="15" t="s">
        <v>32</v>
      </c>
      <c r="C13" s="27"/>
      <c r="D13" s="29"/>
      <c r="E13" s="29"/>
      <c r="F13" s="18"/>
      <c r="G13" s="22"/>
      <c r="H13" s="8"/>
    </row>
    <row r="14" spans="1:8" ht="15.75">
      <c r="A14" s="18">
        <v>4</v>
      </c>
      <c r="B14" s="23" t="s">
        <v>194</v>
      </c>
      <c r="C14" s="27" t="s">
        <v>14</v>
      </c>
      <c r="D14" s="29">
        <v>1.5</v>
      </c>
      <c r="E14" s="29">
        <f>1.5-0.5</f>
        <v>1</v>
      </c>
      <c r="F14" s="18"/>
      <c r="G14" s="22"/>
      <c r="H14" s="8"/>
    </row>
    <row r="15" spans="1:8" ht="15.75">
      <c r="A15" s="18">
        <v>5</v>
      </c>
      <c r="B15" s="23" t="s">
        <v>194</v>
      </c>
      <c r="C15" s="27" t="s">
        <v>163</v>
      </c>
      <c r="D15" s="29">
        <v>1.5</v>
      </c>
      <c r="E15" s="29">
        <f>1.5-0.5</f>
        <v>1</v>
      </c>
      <c r="F15" s="18"/>
      <c r="G15" s="22"/>
      <c r="H15" s="8"/>
    </row>
    <row r="16" spans="1:8" ht="15.75">
      <c r="A16" s="18">
        <v>6</v>
      </c>
      <c r="B16" s="49" t="s">
        <v>192</v>
      </c>
      <c r="C16" s="27" t="s">
        <v>164</v>
      </c>
      <c r="D16" s="29">
        <v>2</v>
      </c>
      <c r="E16" s="29">
        <v>1</v>
      </c>
      <c r="F16" s="18"/>
      <c r="G16" s="22"/>
      <c r="H16" s="8"/>
    </row>
    <row r="17" spans="1:8" ht="15.75">
      <c r="A17" s="18">
        <v>7</v>
      </c>
      <c r="B17" s="49" t="s">
        <v>192</v>
      </c>
      <c r="C17" s="27" t="s">
        <v>165</v>
      </c>
      <c r="D17" s="29">
        <v>2</v>
      </c>
      <c r="E17" s="29">
        <v>1</v>
      </c>
      <c r="F17" s="18"/>
      <c r="G17" s="22"/>
      <c r="H17" s="8"/>
    </row>
    <row r="18" spans="1:8" ht="15.75">
      <c r="A18" s="18">
        <v>8</v>
      </c>
      <c r="B18" s="49" t="s">
        <v>193</v>
      </c>
      <c r="C18" s="27" t="s">
        <v>166</v>
      </c>
      <c r="D18" s="29">
        <v>0.5</v>
      </c>
      <c r="E18" s="29">
        <v>0.5</v>
      </c>
      <c r="F18" s="18"/>
      <c r="G18" s="22"/>
      <c r="H18" s="8"/>
    </row>
    <row r="19" spans="1:8" ht="15.75">
      <c r="A19" s="18">
        <v>9</v>
      </c>
      <c r="B19" s="49" t="s">
        <v>193</v>
      </c>
      <c r="C19" s="27" t="s">
        <v>167</v>
      </c>
      <c r="D19" s="29">
        <v>0.8</v>
      </c>
      <c r="E19" s="29">
        <v>0.8</v>
      </c>
      <c r="F19" s="18"/>
      <c r="G19" s="22"/>
      <c r="H19" s="8"/>
    </row>
    <row r="20" spans="1:8" ht="15.75">
      <c r="A20" s="18">
        <v>10</v>
      </c>
      <c r="B20" s="49" t="s">
        <v>192</v>
      </c>
      <c r="C20" s="27" t="s">
        <v>168</v>
      </c>
      <c r="D20" s="29">
        <v>2</v>
      </c>
      <c r="E20" s="29">
        <v>1.5</v>
      </c>
      <c r="F20" s="18"/>
      <c r="G20" s="22"/>
      <c r="H20" s="8"/>
    </row>
    <row r="21" spans="1:8" ht="15.75">
      <c r="A21" s="18">
        <v>11</v>
      </c>
      <c r="B21" s="49" t="s">
        <v>193</v>
      </c>
      <c r="C21" s="27" t="s">
        <v>161</v>
      </c>
      <c r="D21" s="29">
        <v>0.5</v>
      </c>
      <c r="E21" s="29">
        <v>0.5</v>
      </c>
      <c r="F21" s="18"/>
      <c r="G21" s="22"/>
      <c r="H21" s="8"/>
    </row>
    <row r="22" spans="1:8" ht="15.75">
      <c r="A22" s="18"/>
      <c r="B22" s="15" t="s">
        <v>41</v>
      </c>
      <c r="C22" s="27"/>
      <c r="D22" s="26"/>
      <c r="E22" s="26"/>
      <c r="F22" s="18"/>
      <c r="G22" s="22"/>
      <c r="H22" s="8"/>
    </row>
    <row r="23" spans="1:8" ht="31.5">
      <c r="A23" s="18">
        <v>12</v>
      </c>
      <c r="B23" s="23" t="s">
        <v>159</v>
      </c>
      <c r="C23" s="27" t="s">
        <v>160</v>
      </c>
      <c r="D23" s="47">
        <v>5.13</v>
      </c>
      <c r="E23" s="26">
        <f>5.13-2</f>
        <v>3.13</v>
      </c>
      <c r="F23" s="18"/>
      <c r="G23" s="22"/>
      <c r="H23" s="8"/>
    </row>
    <row r="24" spans="1:8" ht="15.75">
      <c r="A24" s="18"/>
      <c r="B24" s="23"/>
      <c r="C24" s="19"/>
      <c r="D24" s="20"/>
      <c r="E24" s="20"/>
      <c r="F24" s="21"/>
      <c r="G24" s="22"/>
      <c r="H24" s="8"/>
    </row>
    <row r="25" spans="1:8" ht="15.75">
      <c r="A25" s="18"/>
      <c r="B25" s="8" t="s">
        <v>16</v>
      </c>
      <c r="C25" s="19"/>
      <c r="D25" s="88">
        <f>SUM(D26:D38)</f>
        <v>14.559999999999999</v>
      </c>
      <c r="E25" s="88">
        <f>SUM(E26:E38)</f>
        <v>10.43</v>
      </c>
      <c r="F25" s="21"/>
      <c r="G25" s="22"/>
      <c r="H25" s="8"/>
    </row>
    <row r="26" spans="1:8" ht="15.75">
      <c r="A26" s="18"/>
      <c r="B26" s="15" t="s">
        <v>13</v>
      </c>
      <c r="C26" s="27"/>
      <c r="D26" s="26"/>
      <c r="E26" s="26"/>
      <c r="F26" s="21"/>
      <c r="G26" s="22"/>
      <c r="H26" s="8"/>
    </row>
    <row r="27" spans="1:8" ht="31.5">
      <c r="A27" s="18">
        <v>13</v>
      </c>
      <c r="B27" s="50" t="s">
        <v>130</v>
      </c>
      <c r="C27" s="27" t="s">
        <v>39</v>
      </c>
      <c r="D27" s="29">
        <v>0.5</v>
      </c>
      <c r="E27" s="29">
        <v>0.5</v>
      </c>
      <c r="F27" s="21"/>
      <c r="G27" s="22"/>
      <c r="H27" s="8"/>
    </row>
    <row r="28" spans="1:8" ht="15.75">
      <c r="A28" s="18"/>
      <c r="B28" s="51" t="s">
        <v>64</v>
      </c>
      <c r="C28" s="27"/>
      <c r="D28" s="29"/>
      <c r="E28" s="29"/>
      <c r="F28" s="21"/>
      <c r="G28" s="22"/>
      <c r="H28" s="8"/>
    </row>
    <row r="29" spans="1:8" ht="15.75">
      <c r="A29" s="18">
        <v>14</v>
      </c>
      <c r="B29" s="50" t="s">
        <v>143</v>
      </c>
      <c r="C29" s="27" t="s">
        <v>36</v>
      </c>
      <c r="D29" s="26">
        <v>0.65</v>
      </c>
      <c r="E29" s="29">
        <v>0.6</v>
      </c>
      <c r="F29" s="21"/>
      <c r="G29" s="22"/>
      <c r="H29" s="8"/>
    </row>
    <row r="30" spans="1:8" ht="15.75">
      <c r="A30" s="18"/>
      <c r="B30" s="32" t="s">
        <v>15</v>
      </c>
      <c r="C30" s="27"/>
      <c r="D30" s="29"/>
      <c r="E30" s="29"/>
      <c r="F30" s="21"/>
      <c r="G30" s="22"/>
      <c r="H30" s="8"/>
    </row>
    <row r="31" spans="1:8" ht="15.75">
      <c r="A31" s="18">
        <v>15</v>
      </c>
      <c r="B31" s="71" t="s">
        <v>29</v>
      </c>
      <c r="C31" s="27" t="s">
        <v>30</v>
      </c>
      <c r="D31" s="29">
        <v>0.2</v>
      </c>
      <c r="E31" s="29">
        <v>0.2</v>
      </c>
      <c r="F31" s="21"/>
      <c r="G31" s="22"/>
      <c r="H31" s="8"/>
    </row>
    <row r="32" spans="1:8" ht="15.75">
      <c r="A32" s="18">
        <v>16</v>
      </c>
      <c r="B32" s="71" t="s">
        <v>191</v>
      </c>
      <c r="C32" s="27" t="s">
        <v>190</v>
      </c>
      <c r="D32" s="29">
        <v>0.2</v>
      </c>
      <c r="E32" s="29">
        <v>0.2</v>
      </c>
      <c r="F32" s="21"/>
      <c r="G32" s="22"/>
      <c r="H32" s="8"/>
    </row>
    <row r="33" spans="1:8" ht="15.75">
      <c r="A33" s="18"/>
      <c r="B33" s="15" t="s">
        <v>38</v>
      </c>
      <c r="C33" s="27"/>
      <c r="D33" s="26"/>
      <c r="E33" s="26"/>
      <c r="F33" s="21"/>
      <c r="G33" s="22"/>
      <c r="H33" s="8"/>
    </row>
    <row r="34" spans="1:8" ht="15.75">
      <c r="A34" s="18">
        <v>17</v>
      </c>
      <c r="B34" s="71" t="s">
        <v>40</v>
      </c>
      <c r="C34" s="27" t="s">
        <v>39</v>
      </c>
      <c r="D34" s="26">
        <v>2.98</v>
      </c>
      <c r="E34" s="29">
        <f>2.9-1</f>
        <v>1.9</v>
      </c>
      <c r="F34" s="21"/>
      <c r="G34" s="22"/>
      <c r="H34" s="8"/>
    </row>
    <row r="35" spans="1:8" ht="15.75">
      <c r="A35" s="18"/>
      <c r="B35" s="51" t="s">
        <v>32</v>
      </c>
      <c r="C35" s="27"/>
      <c r="D35" s="26"/>
      <c r="E35" s="29"/>
      <c r="F35" s="21"/>
      <c r="G35" s="22"/>
      <c r="H35" s="8"/>
    </row>
    <row r="36" spans="1:8" ht="15.75">
      <c r="A36" s="18">
        <v>18</v>
      </c>
      <c r="B36" s="54" t="s">
        <v>181</v>
      </c>
      <c r="C36" s="27" t="s">
        <v>28</v>
      </c>
      <c r="D36" s="29">
        <f>5+4</f>
        <v>9</v>
      </c>
      <c r="E36" s="29">
        <f>3+3</f>
        <v>6</v>
      </c>
      <c r="F36" s="21"/>
      <c r="G36" s="22"/>
      <c r="H36" s="8"/>
    </row>
    <row r="37" spans="1:8" ht="15.75">
      <c r="A37" s="18"/>
      <c r="B37" s="15" t="s">
        <v>41</v>
      </c>
      <c r="C37" s="27"/>
      <c r="D37" s="26"/>
      <c r="E37" s="26"/>
      <c r="F37" s="21"/>
      <c r="G37" s="22"/>
      <c r="H37" s="8"/>
    </row>
    <row r="38" spans="1:8" ht="15.75">
      <c r="A38" s="18">
        <v>19</v>
      </c>
      <c r="B38" s="71" t="s">
        <v>27</v>
      </c>
      <c r="C38" s="27" t="s">
        <v>28</v>
      </c>
      <c r="D38" s="26">
        <v>1.03</v>
      </c>
      <c r="E38" s="29">
        <v>1.03</v>
      </c>
      <c r="F38" s="21"/>
      <c r="G38" s="22"/>
      <c r="H38" s="8"/>
    </row>
    <row r="39" spans="1:8" ht="15.75">
      <c r="A39" s="18"/>
      <c r="B39" s="23"/>
      <c r="C39" s="27"/>
      <c r="D39" s="26"/>
      <c r="E39" s="26"/>
      <c r="F39" s="21"/>
      <c r="G39" s="22"/>
      <c r="H39" s="8"/>
    </row>
    <row r="40" spans="1:8" ht="15.75">
      <c r="A40" s="18"/>
      <c r="B40" s="8" t="s">
        <v>17</v>
      </c>
      <c r="C40" s="19"/>
      <c r="D40" s="88">
        <f>SUM(D41:D61)</f>
        <v>32.39</v>
      </c>
      <c r="E40" s="88">
        <f>SUM(E41:E61)</f>
        <v>22.270000000000003</v>
      </c>
      <c r="F40" s="21"/>
      <c r="G40" s="22"/>
      <c r="H40" s="8"/>
    </row>
    <row r="41" spans="1:8" ht="15.75">
      <c r="A41" s="18"/>
      <c r="B41" s="15" t="s">
        <v>13</v>
      </c>
      <c r="C41" s="19"/>
      <c r="D41" s="20"/>
      <c r="E41" s="20"/>
      <c r="F41" s="21"/>
      <c r="G41" s="22"/>
      <c r="H41" s="8"/>
    </row>
    <row r="42" spans="1:8" ht="31.5">
      <c r="A42" s="18">
        <v>20</v>
      </c>
      <c r="B42" s="67" t="s">
        <v>68</v>
      </c>
      <c r="C42" s="24" t="s">
        <v>67</v>
      </c>
      <c r="D42" s="26">
        <v>1.08</v>
      </c>
      <c r="E42" s="29">
        <v>1</v>
      </c>
      <c r="F42" s="21"/>
      <c r="G42" s="22"/>
      <c r="H42" s="8"/>
    </row>
    <row r="43" spans="1:8" ht="15.75">
      <c r="A43" s="18">
        <v>21</v>
      </c>
      <c r="B43" s="69" t="s">
        <v>125</v>
      </c>
      <c r="C43" s="24" t="s">
        <v>67</v>
      </c>
      <c r="D43" s="26">
        <v>1.95</v>
      </c>
      <c r="E43" s="29">
        <v>1</v>
      </c>
      <c r="F43" s="21"/>
      <c r="G43" s="22"/>
      <c r="H43" s="8"/>
    </row>
    <row r="44" spans="1:8" ht="15.75">
      <c r="A44" s="18">
        <v>22</v>
      </c>
      <c r="B44" s="69" t="s">
        <v>125</v>
      </c>
      <c r="C44" s="27" t="s">
        <v>70</v>
      </c>
      <c r="D44" s="26">
        <v>2.11</v>
      </c>
      <c r="E44" s="29">
        <v>1.5</v>
      </c>
      <c r="F44" s="21"/>
      <c r="G44" s="22"/>
      <c r="H44" s="8"/>
    </row>
    <row r="45" spans="1:8" ht="15.75">
      <c r="A45" s="18">
        <v>23</v>
      </c>
      <c r="B45" s="70" t="s">
        <v>126</v>
      </c>
      <c r="C45" s="24" t="s">
        <v>67</v>
      </c>
      <c r="D45" s="26">
        <v>2.24</v>
      </c>
      <c r="E45" s="29">
        <v>2.2</v>
      </c>
      <c r="F45" s="21"/>
      <c r="G45" s="22"/>
      <c r="H45" s="8"/>
    </row>
    <row r="46" spans="1:8" ht="31.5">
      <c r="A46" s="18">
        <v>24</v>
      </c>
      <c r="B46" s="70" t="s">
        <v>127</v>
      </c>
      <c r="C46" s="27" t="s">
        <v>70</v>
      </c>
      <c r="D46" s="29">
        <v>0.6</v>
      </c>
      <c r="E46" s="29">
        <v>0.6</v>
      </c>
      <c r="F46" s="21"/>
      <c r="G46" s="22"/>
      <c r="H46" s="8"/>
    </row>
    <row r="47" spans="1:8" ht="15.75">
      <c r="A47" s="18"/>
      <c r="B47" s="15" t="s">
        <v>73</v>
      </c>
      <c r="C47" s="27"/>
      <c r="D47" s="26"/>
      <c r="E47" s="20"/>
      <c r="F47" s="21"/>
      <c r="G47" s="22"/>
      <c r="H47" s="8"/>
    </row>
    <row r="48" spans="1:8" ht="31.5">
      <c r="A48" s="18">
        <v>25</v>
      </c>
      <c r="B48" s="67" t="s">
        <v>74</v>
      </c>
      <c r="C48" s="27" t="s">
        <v>75</v>
      </c>
      <c r="D48" s="26">
        <v>0.03</v>
      </c>
      <c r="E48" s="26">
        <v>0.03</v>
      </c>
      <c r="F48" s="21"/>
      <c r="G48" s="22"/>
      <c r="H48" s="8"/>
    </row>
    <row r="49" spans="1:8" ht="31.5">
      <c r="A49" s="18">
        <v>26</v>
      </c>
      <c r="B49" s="67" t="s">
        <v>76</v>
      </c>
      <c r="C49" s="27" t="s">
        <v>77</v>
      </c>
      <c r="D49" s="29">
        <v>1.6</v>
      </c>
      <c r="E49" s="29">
        <f>1.6-0.5</f>
        <v>1.1</v>
      </c>
      <c r="F49" s="21"/>
      <c r="G49" s="22"/>
      <c r="H49" s="8"/>
    </row>
    <row r="50" spans="1:8" ht="15.75">
      <c r="A50" s="18"/>
      <c r="B50" s="15" t="s">
        <v>47</v>
      </c>
      <c r="C50" s="27"/>
      <c r="D50" s="29"/>
      <c r="E50" s="29"/>
      <c r="F50" s="21"/>
      <c r="G50" s="22"/>
      <c r="H50" s="8"/>
    </row>
    <row r="51" spans="1:8" ht="15.75">
      <c r="A51" s="18">
        <v>27</v>
      </c>
      <c r="B51" s="68" t="s">
        <v>189</v>
      </c>
      <c r="C51" s="27" t="s">
        <v>72</v>
      </c>
      <c r="D51" s="29">
        <v>1.36</v>
      </c>
      <c r="E51" s="29">
        <v>1.3</v>
      </c>
      <c r="F51" s="21"/>
      <c r="G51" s="22"/>
      <c r="H51" s="8"/>
    </row>
    <row r="52" spans="1:8" ht="15.75">
      <c r="A52" s="18"/>
      <c r="B52" s="15" t="s">
        <v>62</v>
      </c>
      <c r="C52" s="27"/>
      <c r="D52" s="29"/>
      <c r="E52" s="29"/>
      <c r="F52" s="21"/>
      <c r="G52" s="22"/>
      <c r="H52" s="8"/>
    </row>
    <row r="53" spans="1:8" ht="15.75">
      <c r="A53" s="18">
        <v>28</v>
      </c>
      <c r="B53" s="67" t="s">
        <v>173</v>
      </c>
      <c r="C53" s="27" t="s">
        <v>172</v>
      </c>
      <c r="D53" s="29">
        <v>2</v>
      </c>
      <c r="E53" s="29">
        <v>2</v>
      </c>
      <c r="F53" s="21"/>
      <c r="G53" s="22"/>
      <c r="H53" s="8"/>
    </row>
    <row r="54" spans="1:8" ht="15.75">
      <c r="A54" s="18"/>
      <c r="B54" s="15" t="s">
        <v>38</v>
      </c>
      <c r="C54" s="19"/>
      <c r="D54" s="20"/>
      <c r="E54" s="20"/>
      <c r="F54" s="21"/>
      <c r="G54" s="22"/>
      <c r="H54" s="8"/>
    </row>
    <row r="55" spans="1:8" ht="15.75">
      <c r="A55" s="18">
        <v>29</v>
      </c>
      <c r="B55" s="67" t="s">
        <v>89</v>
      </c>
      <c r="C55" s="27" t="s">
        <v>79</v>
      </c>
      <c r="D55" s="20">
        <f>6.8-2</f>
        <v>4.8</v>
      </c>
      <c r="E55" s="20">
        <f>6.3-4</f>
        <v>2.3</v>
      </c>
      <c r="F55" s="21"/>
      <c r="G55" s="22"/>
      <c r="H55" s="8"/>
    </row>
    <row r="56" spans="1:8" ht="15.75">
      <c r="A56" s="18">
        <v>30</v>
      </c>
      <c r="B56" s="67" t="s">
        <v>90</v>
      </c>
      <c r="C56" s="27" t="s">
        <v>79</v>
      </c>
      <c r="D56" s="20">
        <v>4.9</v>
      </c>
      <c r="E56" s="20">
        <f>4.5-2</f>
        <v>2.5</v>
      </c>
      <c r="F56" s="21"/>
      <c r="G56" s="22"/>
      <c r="H56" s="8"/>
    </row>
    <row r="57" spans="1:8" ht="15.75">
      <c r="A57" s="18">
        <v>31</v>
      </c>
      <c r="B57" s="67" t="s">
        <v>169</v>
      </c>
      <c r="C57" s="27" t="s">
        <v>70</v>
      </c>
      <c r="D57" s="20">
        <v>7</v>
      </c>
      <c r="E57" s="20">
        <v>4.1</v>
      </c>
      <c r="F57" s="21"/>
      <c r="G57" s="22"/>
      <c r="H57" s="8"/>
    </row>
    <row r="58" spans="1:8" ht="15.75">
      <c r="A58" s="18"/>
      <c r="B58" s="15" t="s">
        <v>32</v>
      </c>
      <c r="C58" s="19"/>
      <c r="D58" s="20"/>
      <c r="E58" s="20"/>
      <c r="F58" s="21"/>
      <c r="G58" s="22"/>
      <c r="H58" s="8"/>
    </row>
    <row r="59" spans="1:8" ht="31.5">
      <c r="A59" s="18">
        <v>32</v>
      </c>
      <c r="B59" s="67" t="s">
        <v>91</v>
      </c>
      <c r="C59" s="27" t="s">
        <v>60</v>
      </c>
      <c r="D59" s="29">
        <v>1.32</v>
      </c>
      <c r="E59" s="29">
        <v>1.32</v>
      </c>
      <c r="F59" s="21"/>
      <c r="G59" s="22"/>
      <c r="H59" s="8"/>
    </row>
    <row r="60" spans="1:8" ht="15.75">
      <c r="A60" s="18">
        <v>33</v>
      </c>
      <c r="B60" s="67" t="s">
        <v>188</v>
      </c>
      <c r="C60" s="27" t="s">
        <v>78</v>
      </c>
      <c r="D60" s="26">
        <v>0.88</v>
      </c>
      <c r="E60" s="29">
        <v>0.8</v>
      </c>
      <c r="F60" s="21"/>
      <c r="G60" s="22"/>
      <c r="H60" s="8"/>
    </row>
    <row r="61" spans="1:8" ht="47.25">
      <c r="A61" s="18">
        <v>34</v>
      </c>
      <c r="B61" s="67" t="s">
        <v>128</v>
      </c>
      <c r="C61" s="27" t="s">
        <v>129</v>
      </c>
      <c r="D61" s="26">
        <v>0.52</v>
      </c>
      <c r="E61" s="29">
        <v>0.52</v>
      </c>
      <c r="F61" s="21"/>
      <c r="G61" s="22"/>
      <c r="H61" s="8"/>
    </row>
    <row r="62" spans="1:8" ht="15.75">
      <c r="A62" s="18"/>
      <c r="B62" s="15"/>
      <c r="C62" s="19"/>
      <c r="D62" s="20"/>
      <c r="E62" s="20"/>
      <c r="F62" s="21"/>
      <c r="G62" s="22"/>
      <c r="H62" s="8"/>
    </row>
    <row r="63" spans="1:8" ht="15.75">
      <c r="A63" s="18"/>
      <c r="B63" s="8" t="s">
        <v>18</v>
      </c>
      <c r="C63" s="19"/>
      <c r="D63" s="88">
        <f>SUM(D64:D82)</f>
        <v>14.42</v>
      </c>
      <c r="E63" s="88">
        <f>SUM(E64:E82)</f>
        <v>8.82</v>
      </c>
      <c r="F63" s="21"/>
      <c r="G63" s="22"/>
      <c r="H63" s="8"/>
    </row>
    <row r="64" spans="1:8" ht="15.75">
      <c r="A64" s="18"/>
      <c r="B64" s="15" t="s">
        <v>42</v>
      </c>
      <c r="C64" s="27"/>
      <c r="D64" s="29"/>
      <c r="E64" s="20"/>
      <c r="F64" s="21"/>
      <c r="G64" s="22"/>
      <c r="H64" s="8"/>
    </row>
    <row r="65" spans="1:8" ht="15.75">
      <c r="A65" s="18">
        <v>35</v>
      </c>
      <c r="B65" s="67" t="s">
        <v>86</v>
      </c>
      <c r="C65" s="27" t="s">
        <v>85</v>
      </c>
      <c r="D65" s="29">
        <v>0.32</v>
      </c>
      <c r="E65" s="29">
        <v>0.32</v>
      </c>
      <c r="F65" s="21"/>
      <c r="G65" s="22"/>
      <c r="H65" s="8"/>
    </row>
    <row r="66" spans="1:8" ht="15.75">
      <c r="A66" s="18"/>
      <c r="B66" s="32" t="s">
        <v>15</v>
      </c>
      <c r="C66" s="27"/>
      <c r="D66" s="29"/>
      <c r="E66" s="29"/>
      <c r="F66" s="21"/>
      <c r="G66" s="22"/>
      <c r="H66" s="8"/>
    </row>
    <row r="67" spans="1:8" ht="15.75">
      <c r="A67" s="18">
        <v>36</v>
      </c>
      <c r="B67" s="23" t="s">
        <v>179</v>
      </c>
      <c r="C67" s="27" t="s">
        <v>180</v>
      </c>
      <c r="D67" s="29">
        <v>0.17</v>
      </c>
      <c r="E67" s="29">
        <v>0.07</v>
      </c>
      <c r="F67" s="21"/>
      <c r="G67" s="22"/>
      <c r="H67" s="8"/>
    </row>
    <row r="68" spans="1:8" ht="15.75">
      <c r="A68" s="18"/>
      <c r="B68" s="15" t="s">
        <v>64</v>
      </c>
      <c r="C68" s="27"/>
      <c r="D68" s="29"/>
      <c r="E68" s="20"/>
      <c r="F68" s="21"/>
      <c r="G68" s="22"/>
      <c r="H68" s="8"/>
    </row>
    <row r="69" spans="1:8" ht="15.75">
      <c r="A69" s="18">
        <v>37</v>
      </c>
      <c r="B69" s="67" t="s">
        <v>88</v>
      </c>
      <c r="C69" s="27" t="s">
        <v>85</v>
      </c>
      <c r="D69" s="29">
        <v>0.44</v>
      </c>
      <c r="E69" s="20">
        <v>0.44</v>
      </c>
      <c r="F69" s="21"/>
      <c r="G69" s="22"/>
      <c r="H69" s="8"/>
    </row>
    <row r="70" spans="1:8" ht="15.75">
      <c r="A70" s="18"/>
      <c r="B70" s="15" t="s">
        <v>154</v>
      </c>
      <c r="C70" s="27"/>
      <c r="D70" s="29"/>
      <c r="E70" s="20"/>
      <c r="F70" s="21"/>
      <c r="G70" s="22"/>
      <c r="H70" s="8"/>
    </row>
    <row r="71" spans="1:8" ht="15.75">
      <c r="A71" s="18">
        <v>38</v>
      </c>
      <c r="B71" s="67" t="s">
        <v>155</v>
      </c>
      <c r="C71" s="27" t="s">
        <v>156</v>
      </c>
      <c r="D71" s="29">
        <v>0.16</v>
      </c>
      <c r="E71" s="20">
        <v>0.16</v>
      </c>
      <c r="F71" s="21"/>
      <c r="G71" s="22"/>
      <c r="H71" s="8"/>
    </row>
    <row r="72" spans="1:8" ht="15.75">
      <c r="A72" s="18"/>
      <c r="B72" s="15" t="s">
        <v>38</v>
      </c>
      <c r="C72" s="27"/>
      <c r="D72" s="29"/>
      <c r="E72" s="20"/>
      <c r="F72" s="21"/>
      <c r="G72" s="22"/>
      <c r="H72" s="8"/>
    </row>
    <row r="73" spans="1:8" ht="15.75">
      <c r="A73" s="18">
        <v>39</v>
      </c>
      <c r="B73" s="67" t="s">
        <v>174</v>
      </c>
      <c r="C73" s="27" t="s">
        <v>85</v>
      </c>
      <c r="D73" s="29">
        <v>1</v>
      </c>
      <c r="E73" s="20">
        <f>1-0.5</f>
        <v>0.5</v>
      </c>
      <c r="F73" s="21"/>
      <c r="G73" s="22"/>
      <c r="H73" s="8"/>
    </row>
    <row r="74" spans="1:8" ht="15.75">
      <c r="A74" s="18"/>
      <c r="B74" s="15" t="s">
        <v>32</v>
      </c>
      <c r="C74" s="27"/>
      <c r="D74" s="29"/>
      <c r="E74" s="20"/>
      <c r="F74" s="21"/>
      <c r="G74" s="22"/>
      <c r="H74" s="8"/>
    </row>
    <row r="75" spans="1:8" ht="15.75">
      <c r="A75" s="18">
        <v>40</v>
      </c>
      <c r="B75" s="67" t="s">
        <v>81</v>
      </c>
      <c r="C75" s="27" t="s">
        <v>82</v>
      </c>
      <c r="D75" s="29">
        <f>6.59-2</f>
        <v>4.59</v>
      </c>
      <c r="E75" s="29">
        <f>6.59-4</f>
        <v>2.59</v>
      </c>
      <c r="F75" s="21"/>
      <c r="G75" s="22"/>
      <c r="H75" s="8"/>
    </row>
    <row r="76" spans="1:8" ht="15.75">
      <c r="A76" s="18">
        <v>41</v>
      </c>
      <c r="B76" s="67" t="s">
        <v>81</v>
      </c>
      <c r="C76" s="27" t="s">
        <v>83</v>
      </c>
      <c r="D76" s="29">
        <v>4.14</v>
      </c>
      <c r="E76" s="29">
        <f>4.14-2</f>
        <v>2.1399999999999997</v>
      </c>
      <c r="F76" s="21"/>
      <c r="G76" s="22"/>
      <c r="H76" s="8"/>
    </row>
    <row r="77" spans="1:8" ht="15.75">
      <c r="A77" s="18">
        <v>42</v>
      </c>
      <c r="B77" s="67" t="s">
        <v>81</v>
      </c>
      <c r="C77" s="27" t="s">
        <v>84</v>
      </c>
      <c r="D77" s="29">
        <v>2.88</v>
      </c>
      <c r="E77" s="29">
        <f>2.88-1</f>
        <v>1.88</v>
      </c>
      <c r="F77" s="21"/>
      <c r="G77" s="22"/>
      <c r="H77" s="8"/>
    </row>
    <row r="78" spans="1:8" ht="15.75">
      <c r="A78" s="18">
        <v>43</v>
      </c>
      <c r="B78" s="67" t="s">
        <v>153</v>
      </c>
      <c r="C78" s="27" t="s">
        <v>83</v>
      </c>
      <c r="D78" s="29">
        <v>0.08</v>
      </c>
      <c r="E78" s="29">
        <v>0.08</v>
      </c>
      <c r="F78" s="21"/>
      <c r="G78" s="22"/>
      <c r="H78" s="8"/>
    </row>
    <row r="79" spans="1:8" ht="15.75">
      <c r="A79" s="18"/>
      <c r="B79" s="30" t="s">
        <v>57</v>
      </c>
      <c r="C79" s="27"/>
      <c r="D79" s="29"/>
      <c r="E79" s="20"/>
      <c r="F79" s="21"/>
      <c r="G79" s="22"/>
      <c r="H79" s="8"/>
    </row>
    <row r="80" spans="1:8" ht="15.75">
      <c r="A80" s="18">
        <v>44</v>
      </c>
      <c r="B80" s="33" t="s">
        <v>58</v>
      </c>
      <c r="C80" s="27" t="s">
        <v>84</v>
      </c>
      <c r="D80" s="29">
        <v>0.14</v>
      </c>
      <c r="E80" s="29">
        <v>0.14</v>
      </c>
      <c r="F80" s="21"/>
      <c r="G80" s="22"/>
      <c r="H80" s="8"/>
    </row>
    <row r="81" spans="1:8" ht="15.75">
      <c r="A81" s="18"/>
      <c r="B81" s="15" t="s">
        <v>41</v>
      </c>
      <c r="C81" s="27"/>
      <c r="D81" s="29"/>
      <c r="E81" s="20"/>
      <c r="F81" s="21"/>
      <c r="G81" s="22"/>
      <c r="H81" s="8"/>
    </row>
    <row r="82" spans="1:8" ht="15.75">
      <c r="A82" s="18">
        <v>45</v>
      </c>
      <c r="B82" s="33" t="s">
        <v>59</v>
      </c>
      <c r="C82" s="27" t="s">
        <v>84</v>
      </c>
      <c r="D82" s="29">
        <v>0.5</v>
      </c>
      <c r="E82" s="29">
        <v>0.5</v>
      </c>
      <c r="F82" s="21"/>
      <c r="G82" s="22"/>
      <c r="H82" s="8"/>
    </row>
    <row r="83" spans="1:8" ht="15.75">
      <c r="A83" s="18"/>
      <c r="B83" s="23"/>
      <c r="C83" s="19"/>
      <c r="D83" s="20"/>
      <c r="E83" s="20"/>
      <c r="F83" s="21"/>
      <c r="G83" s="22"/>
      <c r="H83" s="8"/>
    </row>
    <row r="84" spans="1:8" ht="15.75">
      <c r="A84" s="18"/>
      <c r="B84" s="28" t="s">
        <v>19</v>
      </c>
      <c r="C84" s="19"/>
      <c r="D84" s="88">
        <f>SUM(D85:D107)</f>
        <v>5.529999999999999</v>
      </c>
      <c r="E84" s="88">
        <f>SUM(E85:E107)</f>
        <v>5.419999999999999</v>
      </c>
      <c r="F84" s="21"/>
      <c r="G84" s="22"/>
      <c r="H84" s="8"/>
    </row>
    <row r="85" spans="1:8" ht="15.75">
      <c r="A85" s="18"/>
      <c r="B85" s="15" t="s">
        <v>42</v>
      </c>
      <c r="C85" s="27"/>
      <c r="D85" s="26"/>
      <c r="E85" s="20"/>
      <c r="F85" s="21"/>
      <c r="G85" s="22"/>
      <c r="H85" s="8"/>
    </row>
    <row r="86" spans="1:8" ht="15.75">
      <c r="A86" s="18">
        <v>46</v>
      </c>
      <c r="B86" s="33" t="s">
        <v>44</v>
      </c>
      <c r="C86" s="27" t="s">
        <v>147</v>
      </c>
      <c r="D86" s="29">
        <v>0.1</v>
      </c>
      <c r="E86" s="20">
        <v>0.1</v>
      </c>
      <c r="F86" s="21"/>
      <c r="G86" s="22"/>
      <c r="H86" s="8"/>
    </row>
    <row r="87" spans="1:8" ht="15.75">
      <c r="A87" s="18">
        <v>47</v>
      </c>
      <c r="B87" s="33" t="s">
        <v>148</v>
      </c>
      <c r="C87" s="27" t="s">
        <v>46</v>
      </c>
      <c r="D87" s="29">
        <v>0.28</v>
      </c>
      <c r="E87" s="20">
        <v>0.28</v>
      </c>
      <c r="F87" s="21"/>
      <c r="G87" s="22"/>
      <c r="H87" s="8"/>
    </row>
    <row r="88" spans="1:8" ht="15.75">
      <c r="A88" s="18"/>
      <c r="B88" s="15" t="s">
        <v>47</v>
      </c>
      <c r="C88" s="27"/>
      <c r="D88" s="26"/>
      <c r="E88" s="20"/>
      <c r="F88" s="21"/>
      <c r="G88" s="22"/>
      <c r="H88" s="8"/>
    </row>
    <row r="89" spans="1:8" ht="15.75">
      <c r="A89" s="18">
        <v>48</v>
      </c>
      <c r="B89" s="33" t="s">
        <v>48</v>
      </c>
      <c r="C89" s="27" t="s">
        <v>49</v>
      </c>
      <c r="D89" s="26">
        <v>0.59</v>
      </c>
      <c r="E89" s="20">
        <v>0.59</v>
      </c>
      <c r="F89" s="21"/>
      <c r="G89" s="22"/>
      <c r="H89" s="8"/>
    </row>
    <row r="90" spans="1:8" ht="15.75">
      <c r="A90" s="18"/>
      <c r="B90" s="15" t="s">
        <v>50</v>
      </c>
      <c r="C90" s="27"/>
      <c r="D90" s="26"/>
      <c r="E90" s="20"/>
      <c r="F90" s="21"/>
      <c r="G90" s="22"/>
      <c r="H90" s="8"/>
    </row>
    <row r="91" spans="1:8" ht="15.75">
      <c r="A91" s="18">
        <v>49</v>
      </c>
      <c r="B91" s="33" t="s">
        <v>51</v>
      </c>
      <c r="C91" s="27" t="s">
        <v>46</v>
      </c>
      <c r="D91" s="26">
        <v>0.57</v>
      </c>
      <c r="E91" s="20">
        <v>0.55</v>
      </c>
      <c r="F91" s="21"/>
      <c r="G91" s="22"/>
      <c r="H91" s="8"/>
    </row>
    <row r="92" spans="1:8" ht="15.75">
      <c r="A92" s="18"/>
      <c r="B92" s="15" t="s">
        <v>32</v>
      </c>
      <c r="C92" s="19"/>
      <c r="D92" s="20"/>
      <c r="E92" s="20"/>
      <c r="F92" s="21"/>
      <c r="G92" s="22"/>
      <c r="H92" s="8"/>
    </row>
    <row r="93" spans="1:8" ht="15.75">
      <c r="A93" s="18">
        <v>50</v>
      </c>
      <c r="B93" s="62" t="s">
        <v>32</v>
      </c>
      <c r="C93" s="27" t="s">
        <v>52</v>
      </c>
      <c r="D93" s="26">
        <v>0.57</v>
      </c>
      <c r="E93" s="20">
        <v>0.55</v>
      </c>
      <c r="F93" s="21"/>
      <c r="G93" s="22"/>
      <c r="H93" s="8"/>
    </row>
    <row r="94" spans="1:8" ht="15.75">
      <c r="A94" s="18">
        <v>51</v>
      </c>
      <c r="B94" s="62" t="s">
        <v>32</v>
      </c>
      <c r="C94" s="27" t="s">
        <v>53</v>
      </c>
      <c r="D94" s="26">
        <v>0.41</v>
      </c>
      <c r="E94" s="20">
        <v>0.4</v>
      </c>
      <c r="F94" s="21"/>
      <c r="G94" s="22"/>
      <c r="H94" s="8"/>
    </row>
    <row r="95" spans="1:8" ht="15.75">
      <c r="A95" s="18">
        <v>52</v>
      </c>
      <c r="B95" s="62" t="s">
        <v>32</v>
      </c>
      <c r="C95" s="27" t="s">
        <v>55</v>
      </c>
      <c r="D95" s="26">
        <v>0.29</v>
      </c>
      <c r="E95" s="20">
        <v>0.28</v>
      </c>
      <c r="F95" s="21"/>
      <c r="G95" s="22"/>
      <c r="H95" s="8"/>
    </row>
    <row r="96" spans="1:8" ht="15.75">
      <c r="A96" s="18">
        <v>53</v>
      </c>
      <c r="B96" s="62" t="s">
        <v>32</v>
      </c>
      <c r="C96" s="27" t="s">
        <v>56</v>
      </c>
      <c r="D96" s="26">
        <v>0.55</v>
      </c>
      <c r="E96" s="20">
        <v>0.54</v>
      </c>
      <c r="F96" s="21"/>
      <c r="G96" s="22"/>
      <c r="H96" s="8"/>
    </row>
    <row r="97" spans="1:8" ht="15.75">
      <c r="A97" s="18">
        <v>54</v>
      </c>
      <c r="B97" s="62" t="s">
        <v>32</v>
      </c>
      <c r="C97" s="27" t="s">
        <v>157</v>
      </c>
      <c r="D97" s="26">
        <v>0.29</v>
      </c>
      <c r="E97" s="20">
        <v>0.25</v>
      </c>
      <c r="F97" s="21"/>
      <c r="G97" s="22"/>
      <c r="H97" s="8"/>
    </row>
    <row r="98" spans="1:8" ht="15.75">
      <c r="A98" s="18">
        <v>55</v>
      </c>
      <c r="B98" s="62" t="s">
        <v>32</v>
      </c>
      <c r="C98" s="27" t="s">
        <v>147</v>
      </c>
      <c r="D98" s="29">
        <v>0.5</v>
      </c>
      <c r="E98" s="20">
        <v>0.5</v>
      </c>
      <c r="F98" s="21"/>
      <c r="G98" s="22"/>
      <c r="H98" s="8"/>
    </row>
    <row r="99" spans="1:8" ht="15.75">
      <c r="A99" s="18">
        <v>56</v>
      </c>
      <c r="B99" s="62" t="s">
        <v>32</v>
      </c>
      <c r="C99" s="27" t="s">
        <v>46</v>
      </c>
      <c r="D99" s="29">
        <v>0.5</v>
      </c>
      <c r="E99" s="20">
        <v>0.5</v>
      </c>
      <c r="F99" s="21"/>
      <c r="G99" s="22"/>
      <c r="H99" s="8"/>
    </row>
    <row r="100" spans="1:8" ht="15.75">
      <c r="A100" s="18"/>
      <c r="B100" s="30" t="s">
        <v>57</v>
      </c>
      <c r="C100" s="27"/>
      <c r="D100" s="26"/>
      <c r="E100" s="20"/>
      <c r="F100" s="21"/>
      <c r="G100" s="22"/>
      <c r="H100" s="8"/>
    </row>
    <row r="101" spans="1:8" ht="15.75">
      <c r="A101" s="18">
        <v>57</v>
      </c>
      <c r="B101" s="33" t="s">
        <v>58</v>
      </c>
      <c r="C101" s="27" t="s">
        <v>46</v>
      </c>
      <c r="D101" s="26">
        <v>0.02</v>
      </c>
      <c r="E101" s="26">
        <v>0.02</v>
      </c>
      <c r="F101" s="21"/>
      <c r="G101" s="22"/>
      <c r="H101" s="8"/>
    </row>
    <row r="102" spans="1:8" ht="15.75">
      <c r="A102" s="18"/>
      <c r="B102" s="15" t="s">
        <v>41</v>
      </c>
      <c r="C102" s="27"/>
      <c r="D102" s="26"/>
      <c r="E102" s="26"/>
      <c r="F102" s="21"/>
      <c r="G102" s="22"/>
      <c r="H102" s="8"/>
    </row>
    <row r="103" spans="1:8" ht="15.75">
      <c r="A103" s="18">
        <v>58</v>
      </c>
      <c r="B103" s="33" t="s">
        <v>59</v>
      </c>
      <c r="C103" s="27" t="s">
        <v>46</v>
      </c>
      <c r="D103" s="29">
        <f>0.8-0.5-0.2</f>
        <v>0.10000000000000003</v>
      </c>
      <c r="E103" s="29">
        <f>0.8-0.5-0.2</f>
        <v>0.10000000000000003</v>
      </c>
      <c r="F103" s="21"/>
      <c r="G103" s="22"/>
      <c r="H103" s="8"/>
    </row>
    <row r="104" spans="1:8" ht="15.75">
      <c r="A104" s="18">
        <v>59</v>
      </c>
      <c r="B104" s="33" t="s">
        <v>59</v>
      </c>
      <c r="C104" s="27" t="s">
        <v>46</v>
      </c>
      <c r="D104" s="29">
        <f>0.2-0.1</f>
        <v>0.1</v>
      </c>
      <c r="E104" s="29">
        <f>0.2-0.1</f>
        <v>0.1</v>
      </c>
      <c r="F104" s="21"/>
      <c r="G104" s="22"/>
      <c r="H104" s="8"/>
    </row>
    <row r="105" spans="1:8" ht="15.75">
      <c r="A105" s="18">
        <v>60</v>
      </c>
      <c r="B105" s="33" t="s">
        <v>59</v>
      </c>
      <c r="C105" s="27" t="s">
        <v>46</v>
      </c>
      <c r="D105" s="26">
        <f>0.36-0.2</f>
        <v>0.15999999999999998</v>
      </c>
      <c r="E105" s="26">
        <f>0.36-0.2</f>
        <v>0.15999999999999998</v>
      </c>
      <c r="F105" s="21"/>
      <c r="G105" s="22"/>
      <c r="H105" s="8"/>
    </row>
    <row r="106" spans="1:8" ht="15.75">
      <c r="A106" s="18"/>
      <c r="B106" s="32" t="s">
        <v>15</v>
      </c>
      <c r="C106" s="27"/>
      <c r="D106" s="26"/>
      <c r="E106" s="26"/>
      <c r="F106" s="21"/>
      <c r="G106" s="22"/>
      <c r="H106" s="8"/>
    </row>
    <row r="107" spans="1:8" ht="15.75">
      <c r="A107" s="18">
        <v>61</v>
      </c>
      <c r="B107" s="33" t="s">
        <v>170</v>
      </c>
      <c r="C107" s="27" t="s">
        <v>46</v>
      </c>
      <c r="D107" s="29">
        <v>0.5</v>
      </c>
      <c r="E107" s="29">
        <v>0.5</v>
      </c>
      <c r="F107" s="21"/>
      <c r="G107" s="22"/>
      <c r="H107" s="8"/>
    </row>
    <row r="108" spans="1:8" ht="15.75">
      <c r="A108" s="18"/>
      <c r="B108" s="23"/>
      <c r="C108" s="19"/>
      <c r="D108" s="20"/>
      <c r="E108" s="20"/>
      <c r="F108" s="21"/>
      <c r="G108" s="22"/>
      <c r="H108" s="8"/>
    </row>
    <row r="109" spans="1:8" ht="15.75">
      <c r="A109" s="18"/>
      <c r="B109" s="28" t="s">
        <v>20</v>
      </c>
      <c r="C109" s="19"/>
      <c r="D109" s="88">
        <f>SUM(D111:D128)</f>
        <v>8.750000000000002</v>
      </c>
      <c r="E109" s="88">
        <f>SUM(E111:E128)</f>
        <v>7.57</v>
      </c>
      <c r="F109" s="21"/>
      <c r="G109" s="22"/>
      <c r="H109" s="8"/>
    </row>
    <row r="110" spans="1:8" ht="15.75">
      <c r="A110" s="18"/>
      <c r="B110" s="51" t="s">
        <v>62</v>
      </c>
      <c r="C110" s="27"/>
      <c r="D110" s="40"/>
      <c r="E110" s="88"/>
      <c r="F110" s="21"/>
      <c r="G110" s="22"/>
      <c r="H110" s="8"/>
    </row>
    <row r="111" spans="1:8" ht="31.5">
      <c r="A111" s="18">
        <v>62</v>
      </c>
      <c r="B111" s="62" t="s">
        <v>196</v>
      </c>
      <c r="C111" s="27" t="s">
        <v>195</v>
      </c>
      <c r="D111" s="40">
        <v>0.05</v>
      </c>
      <c r="E111" s="29">
        <v>0.05</v>
      </c>
      <c r="F111" s="21"/>
      <c r="G111" s="22"/>
      <c r="H111" s="8"/>
    </row>
    <row r="112" spans="1:8" ht="31.5">
      <c r="A112" s="18">
        <v>63</v>
      </c>
      <c r="B112" s="62" t="s">
        <v>196</v>
      </c>
      <c r="C112" s="27" t="s">
        <v>197</v>
      </c>
      <c r="D112" s="40">
        <v>0.1</v>
      </c>
      <c r="E112" s="29">
        <v>0.1</v>
      </c>
      <c r="F112" s="21"/>
      <c r="G112" s="22"/>
      <c r="H112" s="8"/>
    </row>
    <row r="113" spans="1:8" ht="15.75">
      <c r="A113" s="18"/>
      <c r="B113" s="32" t="s">
        <v>15</v>
      </c>
      <c r="C113" s="19"/>
      <c r="D113" s="20"/>
      <c r="E113" s="20"/>
      <c r="F113" s="21"/>
      <c r="G113" s="22"/>
      <c r="H113" s="8"/>
    </row>
    <row r="114" spans="1:8" ht="31.5">
      <c r="A114" s="18">
        <v>64</v>
      </c>
      <c r="B114" s="33" t="s">
        <v>186</v>
      </c>
      <c r="C114" s="27" t="s">
        <v>118</v>
      </c>
      <c r="D114" s="29">
        <v>0.2</v>
      </c>
      <c r="E114" s="29">
        <v>0.16</v>
      </c>
      <c r="F114" s="21"/>
      <c r="G114" s="22"/>
      <c r="H114" s="8"/>
    </row>
    <row r="115" spans="1:8" ht="31.5">
      <c r="A115" s="18">
        <v>65</v>
      </c>
      <c r="B115" s="33" t="s">
        <v>186</v>
      </c>
      <c r="C115" s="27" t="s">
        <v>119</v>
      </c>
      <c r="D115" s="29">
        <f>3.1-2-0.4</f>
        <v>0.7000000000000001</v>
      </c>
      <c r="E115" s="29">
        <f>0.9-0.3</f>
        <v>0.6000000000000001</v>
      </c>
      <c r="F115" s="21"/>
      <c r="G115" s="22"/>
      <c r="H115" s="8"/>
    </row>
    <row r="116" spans="1:8" ht="15.75">
      <c r="A116" s="18">
        <v>66</v>
      </c>
      <c r="B116" s="33" t="s">
        <v>117</v>
      </c>
      <c r="C116" s="27" t="s">
        <v>118</v>
      </c>
      <c r="D116" s="29">
        <f>0.5-0.2</f>
        <v>0.3</v>
      </c>
      <c r="E116" s="29">
        <f>0.5-0.3</f>
        <v>0.2</v>
      </c>
      <c r="F116" s="21"/>
      <c r="G116" s="22"/>
      <c r="H116" s="8"/>
    </row>
    <row r="117" spans="1:8" ht="15.75">
      <c r="A117" s="18">
        <v>67</v>
      </c>
      <c r="B117" s="33" t="s">
        <v>171</v>
      </c>
      <c r="C117" s="27" t="s">
        <v>100</v>
      </c>
      <c r="D117" s="29">
        <f>0.8-0.3</f>
        <v>0.5</v>
      </c>
      <c r="E117" s="29">
        <f>0.8-0.3</f>
        <v>0.5</v>
      </c>
      <c r="F117" s="21"/>
      <c r="G117" s="22"/>
      <c r="H117" s="8"/>
    </row>
    <row r="118" spans="1:8" ht="15.75">
      <c r="A118" s="18">
        <v>68</v>
      </c>
      <c r="B118" s="33" t="s">
        <v>200</v>
      </c>
      <c r="C118" s="27" t="s">
        <v>201</v>
      </c>
      <c r="D118" s="29">
        <v>2</v>
      </c>
      <c r="E118" s="29">
        <v>1.5</v>
      </c>
      <c r="F118" s="21"/>
      <c r="G118" s="22"/>
      <c r="H118" s="8"/>
    </row>
    <row r="119" spans="1:8" ht="15.75">
      <c r="A119" s="18"/>
      <c r="B119" s="30" t="s">
        <v>31</v>
      </c>
      <c r="C119" s="19"/>
      <c r="D119" s="20"/>
      <c r="E119" s="20"/>
      <c r="F119" s="21"/>
      <c r="G119" s="22"/>
      <c r="H119" s="8"/>
    </row>
    <row r="120" spans="1:8" ht="15.75">
      <c r="A120" s="18">
        <v>69</v>
      </c>
      <c r="B120" s="33" t="s">
        <v>105</v>
      </c>
      <c r="C120" s="27" t="s">
        <v>108</v>
      </c>
      <c r="D120" s="41">
        <v>0.22</v>
      </c>
      <c r="E120" s="20">
        <v>0.22</v>
      </c>
      <c r="F120" s="21"/>
      <c r="G120" s="22"/>
      <c r="H120" s="8"/>
    </row>
    <row r="121" spans="1:8" ht="15.75">
      <c r="A121" s="18"/>
      <c r="B121" s="15" t="s">
        <v>32</v>
      </c>
      <c r="C121" s="27"/>
      <c r="D121" s="41"/>
      <c r="E121" s="20"/>
      <c r="F121" s="21"/>
      <c r="G121" s="22"/>
      <c r="H121" s="8"/>
    </row>
    <row r="122" spans="1:8" ht="15.75">
      <c r="A122" s="18">
        <v>70</v>
      </c>
      <c r="B122" s="62" t="s">
        <v>81</v>
      </c>
      <c r="C122" s="27" t="s">
        <v>111</v>
      </c>
      <c r="D122" s="29">
        <f>0.8-0.1</f>
        <v>0.7000000000000001</v>
      </c>
      <c r="E122" s="29">
        <f>D122-0.1</f>
        <v>0.6000000000000001</v>
      </c>
      <c r="F122" s="21"/>
      <c r="G122" s="22"/>
      <c r="H122" s="8"/>
    </row>
    <row r="123" spans="1:8" ht="15.75">
      <c r="A123" s="18">
        <v>71</v>
      </c>
      <c r="B123" s="62" t="s">
        <v>81</v>
      </c>
      <c r="C123" s="27" t="s">
        <v>112</v>
      </c>
      <c r="D123" s="29">
        <f>1.79-0.8</f>
        <v>0.99</v>
      </c>
      <c r="E123" s="29">
        <f>1.5-0.7</f>
        <v>0.8</v>
      </c>
      <c r="F123" s="21"/>
      <c r="G123" s="22"/>
      <c r="H123" s="8"/>
    </row>
    <row r="124" spans="1:8" ht="15.75">
      <c r="A124" s="18">
        <v>72</v>
      </c>
      <c r="B124" s="33" t="s">
        <v>199</v>
      </c>
      <c r="C124" s="27" t="s">
        <v>97</v>
      </c>
      <c r="D124" s="29">
        <f>0.42-0.1</f>
        <v>0.31999999999999995</v>
      </c>
      <c r="E124" s="29">
        <v>0.19</v>
      </c>
      <c r="F124" s="21"/>
      <c r="G124" s="22"/>
      <c r="H124" s="8"/>
    </row>
    <row r="125" spans="1:8" ht="15.75">
      <c r="A125" s="18">
        <v>73</v>
      </c>
      <c r="B125" s="62" t="s">
        <v>81</v>
      </c>
      <c r="C125" s="19" t="s">
        <v>114</v>
      </c>
      <c r="D125" s="29">
        <f>0.72-0.1</f>
        <v>0.62</v>
      </c>
      <c r="E125" s="29">
        <v>0.6</v>
      </c>
      <c r="F125" s="21"/>
      <c r="G125" s="22"/>
      <c r="H125" s="8"/>
    </row>
    <row r="126" spans="1:8" ht="31.5">
      <c r="A126" s="18">
        <v>74</v>
      </c>
      <c r="B126" s="33" t="s">
        <v>187</v>
      </c>
      <c r="C126" s="27" t="s">
        <v>96</v>
      </c>
      <c r="D126" s="29">
        <f>2.15-0.15</f>
        <v>2</v>
      </c>
      <c r="E126" s="29">
        <f>2.15-0.15</f>
        <v>2</v>
      </c>
      <c r="F126" s="21"/>
      <c r="G126" s="22"/>
      <c r="H126" s="8"/>
    </row>
    <row r="127" spans="1:8" ht="15.75">
      <c r="A127" s="18"/>
      <c r="B127" s="37" t="s">
        <v>87</v>
      </c>
      <c r="C127" s="27"/>
      <c r="D127" s="26"/>
      <c r="E127" s="20"/>
      <c r="F127" s="21"/>
      <c r="G127" s="22"/>
      <c r="H127" s="8"/>
    </row>
    <row r="128" spans="1:8" ht="31.5">
      <c r="A128" s="18">
        <v>75</v>
      </c>
      <c r="B128" s="33" t="s">
        <v>95</v>
      </c>
      <c r="C128" s="39" t="s">
        <v>96</v>
      </c>
      <c r="D128" s="26">
        <v>0.05</v>
      </c>
      <c r="E128" s="26">
        <v>0.05</v>
      </c>
      <c r="F128" s="21"/>
      <c r="G128" s="22"/>
      <c r="H128" s="8"/>
    </row>
    <row r="129" spans="1:8" ht="15.75" customHeight="1">
      <c r="A129" s="45"/>
      <c r="B129" s="8" t="s">
        <v>140</v>
      </c>
      <c r="C129" s="45"/>
      <c r="D129" s="46">
        <f>SUM(D7:D128)-D109-D84-D63-D40-D25</f>
        <v>93.95999999999994</v>
      </c>
      <c r="E129" s="46">
        <f>SUM(E7:E128)-E109-E84-E63-E40-E25</f>
        <v>67.2899999999999</v>
      </c>
      <c r="F129" s="45"/>
      <c r="G129" s="45"/>
      <c r="H129" s="45"/>
    </row>
    <row r="130" spans="1:8" ht="15.75" customHeight="1">
      <c r="A130" s="25"/>
      <c r="B130" s="2"/>
      <c r="C130" s="2"/>
      <c r="D130" s="2"/>
      <c r="E130" s="2"/>
      <c r="F130" s="2"/>
      <c r="G130" s="2"/>
      <c r="H130" s="2"/>
    </row>
    <row r="131" spans="1:8" ht="15.75" customHeight="1">
      <c r="A131" s="25"/>
      <c r="B131" s="2"/>
      <c r="C131" s="2"/>
      <c r="D131" s="2"/>
      <c r="E131" s="2"/>
      <c r="F131" s="2"/>
      <c r="G131" s="2"/>
      <c r="H131" s="2"/>
    </row>
    <row r="132" spans="1:8" ht="15.75" customHeight="1">
      <c r="A132" s="25"/>
      <c r="B132" s="2"/>
      <c r="C132" s="2"/>
      <c r="D132" s="2"/>
      <c r="E132" s="2"/>
      <c r="F132" s="2"/>
      <c r="G132" s="2"/>
      <c r="H132" s="2"/>
    </row>
    <row r="133" spans="1:8" ht="15.75" customHeight="1">
      <c r="A133" s="25"/>
      <c r="B133" s="2"/>
      <c r="C133" s="2"/>
      <c r="D133" s="91"/>
      <c r="E133" s="91"/>
      <c r="F133" s="2"/>
      <c r="G133" s="2"/>
      <c r="H133" s="2"/>
    </row>
    <row r="134" spans="1:8" ht="28.5" customHeight="1">
      <c r="A134" s="2"/>
      <c r="B134" s="115"/>
      <c r="C134" s="115"/>
      <c r="D134" s="115"/>
      <c r="E134" s="115"/>
      <c r="F134" s="115"/>
      <c r="G134" s="115"/>
      <c r="H134" s="115"/>
    </row>
    <row r="140" spans="1:8" ht="12.75">
      <c r="A140" s="92"/>
      <c r="B140" s="92"/>
      <c r="C140" s="92"/>
      <c r="D140" s="92"/>
      <c r="E140" s="92"/>
      <c r="F140" s="92"/>
      <c r="G140" s="92"/>
      <c r="H140" s="92"/>
    </row>
    <row r="141" spans="1:8" ht="15.75">
      <c r="A141" s="93"/>
      <c r="B141" s="94"/>
      <c r="C141" s="95"/>
      <c r="D141" s="96"/>
      <c r="E141" s="96"/>
      <c r="F141" s="93"/>
      <c r="G141" s="97"/>
      <c r="H141" s="98"/>
    </row>
    <row r="142" spans="1:8" ht="15.75">
      <c r="A142" s="93"/>
      <c r="B142" s="99"/>
      <c r="C142" s="95"/>
      <c r="D142" s="96"/>
      <c r="E142" s="96"/>
      <c r="F142" s="93"/>
      <c r="G142" s="97"/>
      <c r="H142" s="98"/>
    </row>
    <row r="143" spans="1:8" ht="12.75">
      <c r="A143" s="92"/>
      <c r="B143" s="92"/>
      <c r="C143" s="92"/>
      <c r="D143" s="92"/>
      <c r="E143" s="92"/>
      <c r="F143" s="92"/>
      <c r="G143" s="92"/>
      <c r="H143" s="92"/>
    </row>
    <row r="144" spans="1:8" ht="15.75">
      <c r="A144" s="93"/>
      <c r="B144" s="100"/>
      <c r="C144" s="95"/>
      <c r="D144" s="96"/>
      <c r="E144" s="101"/>
      <c r="F144" s="102"/>
      <c r="G144" s="97"/>
      <c r="H144" s="98"/>
    </row>
    <row r="145" spans="1:8" ht="12.75">
      <c r="A145" s="92"/>
      <c r="B145" s="92"/>
      <c r="C145" s="92"/>
      <c r="D145" s="92"/>
      <c r="E145" s="92"/>
      <c r="F145" s="92"/>
      <c r="G145" s="92"/>
      <c r="H145" s="92"/>
    </row>
    <row r="146" spans="1:8" ht="15.75">
      <c r="A146" s="93"/>
      <c r="B146" s="103"/>
      <c r="C146" s="104"/>
      <c r="D146" s="96"/>
      <c r="E146" s="96"/>
      <c r="F146" s="102"/>
      <c r="G146" s="97"/>
      <c r="H146" s="98"/>
    </row>
    <row r="147" spans="1:8" ht="12.75">
      <c r="A147" s="92"/>
      <c r="B147" s="92"/>
      <c r="C147" s="92"/>
      <c r="D147" s="92"/>
      <c r="E147" s="92"/>
      <c r="F147" s="92"/>
      <c r="G147" s="92"/>
      <c r="H147" s="92"/>
    </row>
    <row r="148" spans="1:8" ht="15.75">
      <c r="A148" s="93"/>
      <c r="B148" s="103"/>
      <c r="C148" s="104"/>
      <c r="D148" s="96"/>
      <c r="E148" s="96"/>
      <c r="F148" s="102"/>
      <c r="G148" s="97"/>
      <c r="H148" s="98"/>
    </row>
  </sheetData>
  <mergeCells count="3">
    <mergeCell ref="A2:H2"/>
    <mergeCell ref="A3:H3"/>
    <mergeCell ref="B134:H134"/>
  </mergeCells>
  <printOptions/>
  <pageMargins left="0.61" right="0.27" top="0.48" bottom="0.52"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
  <sheetViews>
    <sheetView workbookViewId="0" topLeftCell="A1">
      <selection activeCell="K15" sqref="K15"/>
    </sheetView>
  </sheetViews>
  <sheetFormatPr defaultColWidth="9.140625" defaultRowHeight="12.75"/>
  <cols>
    <col min="1" max="1" width="10.57421875" style="0" customWidth="1"/>
    <col min="3" max="3" width="11.28125" style="0" customWidth="1"/>
  </cols>
  <sheetData>
    <row r="1" spans="1:3" ht="19.5" thickBot="1">
      <c r="A1" s="81">
        <v>88.81</v>
      </c>
      <c r="B1" s="81">
        <v>12.78</v>
      </c>
      <c r="C1" s="82">
        <f>SUM(A1:B1)</f>
        <v>101.59</v>
      </c>
    </row>
    <row r="2" spans="1:3" ht="19.5" thickBot="1">
      <c r="A2" s="83">
        <v>63.01</v>
      </c>
      <c r="B2" s="83">
        <v>10.43</v>
      </c>
      <c r="C2" s="84">
        <f aca="true" t="shared" si="0" ref="C2:C7">SUM(A2:B2)</f>
        <v>73.44</v>
      </c>
    </row>
    <row r="3" spans="1:3" ht="19.5" thickBot="1">
      <c r="A3" s="83">
        <v>205.49</v>
      </c>
      <c r="B3" s="89">
        <v>22.27</v>
      </c>
      <c r="C3" s="84">
        <f t="shared" si="0"/>
        <v>227.76000000000002</v>
      </c>
    </row>
    <row r="4" spans="1:3" ht="19.5" thickBot="1">
      <c r="A4" s="83">
        <v>125.07</v>
      </c>
      <c r="B4" s="89">
        <v>8.82</v>
      </c>
      <c r="C4" s="84">
        <f t="shared" si="0"/>
        <v>133.89</v>
      </c>
    </row>
    <row r="5" spans="1:3" ht="19.5" thickBot="1">
      <c r="A5" s="83">
        <v>60.27</v>
      </c>
      <c r="B5" s="89">
        <v>5.42</v>
      </c>
      <c r="C5" s="84">
        <f t="shared" si="0"/>
        <v>65.69</v>
      </c>
    </row>
    <row r="6" spans="1:3" ht="19.5" thickBot="1">
      <c r="A6" s="83">
        <v>136.29</v>
      </c>
      <c r="B6" s="89">
        <v>7.57</v>
      </c>
      <c r="C6" s="84">
        <f t="shared" si="0"/>
        <v>143.85999999999999</v>
      </c>
    </row>
    <row r="7" spans="1:3" ht="19.5" thickBot="1">
      <c r="A7" s="85">
        <v>678.94</v>
      </c>
      <c r="B7" s="86">
        <f>SUM(B1:B6)</f>
        <v>67.29</v>
      </c>
      <c r="C7" s="86">
        <f t="shared" si="0"/>
        <v>746.23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qh</dc:creator>
  <cp:keywords/>
  <dc:description/>
  <cp:lastModifiedBy>andongnhi</cp:lastModifiedBy>
  <cp:lastPrinted>2015-06-27T07:59:33Z</cp:lastPrinted>
  <dcterms:created xsi:type="dcterms:W3CDTF">2015-05-04T02:16:45Z</dcterms:created>
  <dcterms:modified xsi:type="dcterms:W3CDTF">2015-06-27T07:59:45Z</dcterms:modified>
  <cp:category/>
  <cp:version/>
  <cp:contentType/>
  <cp:contentStatus/>
</cp:coreProperties>
</file>